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coemballages.sharepoint.com/sites/Restreint/Documents partages/2023_STRATEGIE5%/Financements du réemploi/4_AAP CITEO PRO/AAP 2025/3_Dossier de candidature/Pack dossier de candidature AAP Citeo Pro/"/>
    </mc:Choice>
  </mc:AlternateContent>
  <xr:revisionPtr revIDLastSave="379" documentId="8_{E9F0EDFB-3702-4952-9ED0-182690B855DA}" xr6:coauthVersionLast="47" xr6:coauthVersionMax="47" xr10:uidLastSave="{71B233DC-554E-4566-986D-2F506E6EF4AC}"/>
  <workbookProtection workbookAlgorithmName="SHA-512" workbookHashValue="lL0cpjFLdy5/qj+u6vxbd1qM8qe97QGJ+TljooR3ZjFZh9wVi2N1Sg68EAJSOiY0IZRz2E7zJD8ZwiMSuDei0w==" workbookSaltValue="AgOTHqJT8SCTPFnHR8ayTQ==" workbookSpinCount="100000" lockStructure="1"/>
  <bookViews>
    <workbookView xWindow="-108" yWindow="-108" windowWidth="23256" windowHeight="13896" firstSheet="1" activeTab="1" xr2:uid="{4957545F-410D-446E-9034-0A20545CF53E}"/>
  </bookViews>
  <sheets>
    <sheet name="Liste" sheetId="7" state="hidden" r:id="rId1"/>
    <sheet name="Etats des dépenses" sheetId="6" r:id="rId2"/>
  </sheets>
  <definedNames>
    <definedName name="_xlnm._FilterDatabase" localSheetId="1" hidden="1">'Etats des dépenses'!$D$28:$K$28</definedName>
    <definedName name="A_choisir">Liste!$J$2</definedName>
    <definedName name="Autre">Liste!$I$2:$I$20</definedName>
    <definedName name="Etude">Liste!$F$2:$F$4</definedName>
    <definedName name="Expérimentation_Passage_a_l_echelle">Liste!$G$2:$G$14</definedName>
    <definedName name="RetD_porte_par_un_apporteur_de_solution_de_réemploi">Liste!$H$2:$H$11</definedName>
    <definedName name="_xlnm.Print_Area" localSheetId="1">'Etats des dépenses'!$A$1:$K$122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6" l="1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29" i="6"/>
  <c r="P29" i="6" l="1"/>
  <c r="S29" i="6" l="1"/>
  <c r="R29" i="6"/>
  <c r="Q19" i="6"/>
  <c r="Q18" i="6"/>
  <c r="Q15" i="6"/>
  <c r="R78" i="6"/>
  <c r="S78" i="6" s="1"/>
  <c r="P119" i="6"/>
  <c r="R119" i="6" s="1"/>
  <c r="S119" i="6" s="1"/>
  <c r="P118" i="6"/>
  <c r="R118" i="6" s="1"/>
  <c r="S118" i="6" s="1"/>
  <c r="P117" i="6"/>
  <c r="R117" i="6" s="1"/>
  <c r="S117" i="6" s="1"/>
  <c r="P116" i="6"/>
  <c r="R116" i="6" s="1"/>
  <c r="S116" i="6" s="1"/>
  <c r="P115" i="6"/>
  <c r="P114" i="6"/>
  <c r="R114" i="6" s="1"/>
  <c r="S114" i="6" s="1"/>
  <c r="P113" i="6"/>
  <c r="R113" i="6" s="1"/>
  <c r="S113" i="6" s="1"/>
  <c r="P112" i="6"/>
  <c r="R112" i="6" s="1"/>
  <c r="S112" i="6" s="1"/>
  <c r="P111" i="6"/>
  <c r="R111" i="6" s="1"/>
  <c r="S111" i="6" s="1"/>
  <c r="P110" i="6"/>
  <c r="R110" i="6" s="1"/>
  <c r="S110" i="6" s="1"/>
  <c r="P109" i="6"/>
  <c r="R109" i="6" s="1"/>
  <c r="S109" i="6" s="1"/>
  <c r="P108" i="6"/>
  <c r="R108" i="6" s="1"/>
  <c r="S108" i="6" s="1"/>
  <c r="P107" i="6"/>
  <c r="P106" i="6"/>
  <c r="R106" i="6" s="1"/>
  <c r="S106" i="6" s="1"/>
  <c r="P105" i="6"/>
  <c r="R105" i="6" s="1"/>
  <c r="S105" i="6" s="1"/>
  <c r="P104" i="6"/>
  <c r="R104" i="6" s="1"/>
  <c r="S104" i="6" s="1"/>
  <c r="P103" i="6"/>
  <c r="R103" i="6" s="1"/>
  <c r="S103" i="6" s="1"/>
  <c r="P102" i="6"/>
  <c r="R102" i="6" s="1"/>
  <c r="S102" i="6" s="1"/>
  <c r="P101" i="6"/>
  <c r="R101" i="6" s="1"/>
  <c r="S101" i="6" s="1"/>
  <c r="P100" i="6"/>
  <c r="R100" i="6" s="1"/>
  <c r="S100" i="6" s="1"/>
  <c r="P99" i="6"/>
  <c r="P98" i="6"/>
  <c r="R98" i="6" s="1"/>
  <c r="S98" i="6" s="1"/>
  <c r="P97" i="6"/>
  <c r="R97" i="6" s="1"/>
  <c r="S97" i="6" s="1"/>
  <c r="P96" i="6"/>
  <c r="R96" i="6" s="1"/>
  <c r="S96" i="6" s="1"/>
  <c r="P95" i="6"/>
  <c r="R95" i="6" s="1"/>
  <c r="S95" i="6" s="1"/>
  <c r="P94" i="6"/>
  <c r="R94" i="6" s="1"/>
  <c r="S94" i="6" s="1"/>
  <c r="P93" i="6"/>
  <c r="R93" i="6" s="1"/>
  <c r="S93" i="6" s="1"/>
  <c r="P92" i="6"/>
  <c r="R92" i="6" s="1"/>
  <c r="S92" i="6" s="1"/>
  <c r="P91" i="6"/>
  <c r="P90" i="6"/>
  <c r="R90" i="6" s="1"/>
  <c r="S90" i="6" s="1"/>
  <c r="P89" i="6"/>
  <c r="R89" i="6" s="1"/>
  <c r="S89" i="6" s="1"/>
  <c r="P88" i="6"/>
  <c r="R88" i="6" s="1"/>
  <c r="S88" i="6" s="1"/>
  <c r="P87" i="6"/>
  <c r="R87" i="6" s="1"/>
  <c r="S87" i="6" s="1"/>
  <c r="P86" i="6"/>
  <c r="R86" i="6" s="1"/>
  <c r="S86" i="6" s="1"/>
  <c r="P85" i="6"/>
  <c r="R85" i="6" s="1"/>
  <c r="S85" i="6" s="1"/>
  <c r="P84" i="6"/>
  <c r="R84" i="6" s="1"/>
  <c r="S84" i="6" s="1"/>
  <c r="P83" i="6"/>
  <c r="R83" i="6" s="1"/>
  <c r="S83" i="6" s="1"/>
  <c r="P82" i="6"/>
  <c r="R82" i="6" s="1"/>
  <c r="S82" i="6" s="1"/>
  <c r="P81" i="6"/>
  <c r="R81" i="6" s="1"/>
  <c r="S81" i="6" s="1"/>
  <c r="P80" i="6"/>
  <c r="R80" i="6" s="1"/>
  <c r="S80" i="6" s="1"/>
  <c r="P79" i="6"/>
  <c r="R79" i="6" s="1"/>
  <c r="S79" i="6" s="1"/>
  <c r="P78" i="6"/>
  <c r="P77" i="6"/>
  <c r="R77" i="6" s="1"/>
  <c r="S77" i="6" s="1"/>
  <c r="P76" i="6"/>
  <c r="R76" i="6" s="1"/>
  <c r="S76" i="6" s="1"/>
  <c r="P75" i="6"/>
  <c r="R75" i="6" s="1"/>
  <c r="S75" i="6" s="1"/>
  <c r="P74" i="6"/>
  <c r="R74" i="6" s="1"/>
  <c r="S74" i="6" s="1"/>
  <c r="P73" i="6"/>
  <c r="R73" i="6" s="1"/>
  <c r="S73" i="6" s="1"/>
  <c r="P72" i="6"/>
  <c r="R72" i="6" s="1"/>
  <c r="S72" i="6" s="1"/>
  <c r="P71" i="6"/>
  <c r="R71" i="6" s="1"/>
  <c r="S71" i="6" s="1"/>
  <c r="P70" i="6"/>
  <c r="R70" i="6" s="1"/>
  <c r="S70" i="6" s="1"/>
  <c r="P69" i="6"/>
  <c r="R69" i="6" s="1"/>
  <c r="S69" i="6" s="1"/>
  <c r="P68" i="6"/>
  <c r="R68" i="6" s="1"/>
  <c r="S68" i="6" s="1"/>
  <c r="P67" i="6"/>
  <c r="R67" i="6" s="1"/>
  <c r="S67" i="6" s="1"/>
  <c r="P66" i="6"/>
  <c r="R66" i="6" s="1"/>
  <c r="S66" i="6" s="1"/>
  <c r="P65" i="6"/>
  <c r="R65" i="6" s="1"/>
  <c r="S65" i="6" s="1"/>
  <c r="P64" i="6"/>
  <c r="R64" i="6" s="1"/>
  <c r="S64" i="6" s="1"/>
  <c r="P63" i="6"/>
  <c r="R63" i="6" s="1"/>
  <c r="S63" i="6" s="1"/>
  <c r="P62" i="6"/>
  <c r="R62" i="6" s="1"/>
  <c r="S62" i="6" s="1"/>
  <c r="P61" i="6"/>
  <c r="R61" i="6" s="1"/>
  <c r="S61" i="6" s="1"/>
  <c r="P60" i="6"/>
  <c r="R60" i="6" s="1"/>
  <c r="S60" i="6" s="1"/>
  <c r="P59" i="6"/>
  <c r="R59" i="6" s="1"/>
  <c r="S59" i="6" s="1"/>
  <c r="P58" i="6"/>
  <c r="R58" i="6" s="1"/>
  <c r="S58" i="6" s="1"/>
  <c r="P57" i="6"/>
  <c r="R57" i="6" s="1"/>
  <c r="S57" i="6" s="1"/>
  <c r="P56" i="6"/>
  <c r="R56" i="6" s="1"/>
  <c r="S56" i="6" s="1"/>
  <c r="P55" i="6"/>
  <c r="R55" i="6" s="1"/>
  <c r="S55" i="6" s="1"/>
  <c r="P54" i="6"/>
  <c r="R54" i="6" s="1"/>
  <c r="S54" i="6" s="1"/>
  <c r="P53" i="6"/>
  <c r="R53" i="6" s="1"/>
  <c r="S53" i="6" s="1"/>
  <c r="P52" i="6"/>
  <c r="R52" i="6" s="1"/>
  <c r="S52" i="6" s="1"/>
  <c r="P51" i="6"/>
  <c r="R51" i="6" s="1"/>
  <c r="S51" i="6" s="1"/>
  <c r="P50" i="6"/>
  <c r="R50" i="6" s="1"/>
  <c r="S50" i="6" s="1"/>
  <c r="P49" i="6"/>
  <c r="R49" i="6" s="1"/>
  <c r="S49" i="6" s="1"/>
  <c r="P48" i="6"/>
  <c r="R48" i="6" s="1"/>
  <c r="S48" i="6" s="1"/>
  <c r="P47" i="6"/>
  <c r="R47" i="6" s="1"/>
  <c r="S47" i="6" s="1"/>
  <c r="P46" i="6"/>
  <c r="R46" i="6" s="1"/>
  <c r="S46" i="6" s="1"/>
  <c r="P45" i="6"/>
  <c r="R45" i="6" s="1"/>
  <c r="S45" i="6" s="1"/>
  <c r="P44" i="6"/>
  <c r="R44" i="6" s="1"/>
  <c r="S44" i="6" s="1"/>
  <c r="P43" i="6"/>
  <c r="R43" i="6" s="1"/>
  <c r="S43" i="6" s="1"/>
  <c r="P42" i="6"/>
  <c r="R42" i="6" s="1"/>
  <c r="S42" i="6" s="1"/>
  <c r="P41" i="6"/>
  <c r="R41" i="6" s="1"/>
  <c r="S41" i="6" s="1"/>
  <c r="P40" i="6"/>
  <c r="R40" i="6" s="1"/>
  <c r="S40" i="6" s="1"/>
  <c r="P39" i="6"/>
  <c r="R39" i="6" s="1"/>
  <c r="S39" i="6" s="1"/>
  <c r="P38" i="6"/>
  <c r="R38" i="6" s="1"/>
  <c r="S38" i="6" s="1"/>
  <c r="P37" i="6"/>
  <c r="R37" i="6" s="1"/>
  <c r="S37" i="6" s="1"/>
  <c r="P36" i="6"/>
  <c r="R36" i="6" s="1"/>
  <c r="S36" i="6" s="1"/>
  <c r="P35" i="6"/>
  <c r="R35" i="6" s="1"/>
  <c r="S35" i="6" s="1"/>
  <c r="P34" i="6"/>
  <c r="R34" i="6" s="1"/>
  <c r="S34" i="6" s="1"/>
  <c r="P33" i="6"/>
  <c r="R33" i="6" s="1"/>
  <c r="S33" i="6" s="1"/>
  <c r="P32" i="6"/>
  <c r="R32" i="6" s="1"/>
  <c r="S32" i="6" s="1"/>
  <c r="P31" i="6"/>
  <c r="R31" i="6" s="1"/>
  <c r="P30" i="6"/>
  <c r="K128" i="6"/>
  <c r="R30" i="6" l="1"/>
  <c r="S30" i="6" s="1"/>
  <c r="T30" i="6" s="1"/>
  <c r="U30" i="6" s="1"/>
  <c r="V30" i="6" s="1"/>
  <c r="Q20" i="6"/>
  <c r="S31" i="6"/>
  <c r="R91" i="6"/>
  <c r="S91" i="6" s="1"/>
  <c r="R99" i="6"/>
  <c r="S99" i="6" s="1"/>
  <c r="R107" i="6"/>
  <c r="S107" i="6" s="1"/>
  <c r="T107" i="6" s="1"/>
  <c r="U107" i="6" s="1"/>
  <c r="V107" i="6" s="1"/>
  <c r="R115" i="6"/>
  <c r="S115" i="6" s="1"/>
  <c r="T36" i="6"/>
  <c r="U36" i="6" s="1"/>
  <c r="V36" i="6" s="1"/>
  <c r="T54" i="6"/>
  <c r="U54" i="6" s="1"/>
  <c r="V54" i="6" s="1"/>
  <c r="T32" i="6"/>
  <c r="U32" i="6" s="1"/>
  <c r="V32" i="6" s="1"/>
  <c r="T50" i="6"/>
  <c r="U50" i="6" s="1"/>
  <c r="V50" i="6" s="1"/>
  <c r="T46" i="6"/>
  <c r="U46" i="6" s="1"/>
  <c r="V46" i="6" s="1"/>
  <c r="T64" i="6"/>
  <c r="U64" i="6" s="1"/>
  <c r="V64" i="6" s="1"/>
  <c r="T82" i="6"/>
  <c r="U82" i="6" s="1"/>
  <c r="V82" i="6" s="1"/>
  <c r="T34" i="6"/>
  <c r="U34" i="6" s="1"/>
  <c r="V34" i="6" s="1"/>
  <c r="T52" i="6"/>
  <c r="U52" i="6" s="1"/>
  <c r="V52" i="6" s="1"/>
  <c r="T70" i="6"/>
  <c r="U70" i="6" s="1"/>
  <c r="V70" i="6" s="1"/>
  <c r="T44" i="6"/>
  <c r="U44" i="6" s="1"/>
  <c r="V44" i="6" s="1"/>
  <c r="T60" i="6"/>
  <c r="U60" i="6" s="1"/>
  <c r="V60" i="6" s="1"/>
  <c r="T66" i="6"/>
  <c r="U66" i="6" s="1"/>
  <c r="V66" i="6" s="1"/>
  <c r="T92" i="6"/>
  <c r="U92" i="6" s="1"/>
  <c r="V92" i="6" s="1"/>
  <c r="T76" i="6"/>
  <c r="U76" i="6" s="1"/>
  <c r="V76" i="6" s="1"/>
  <c r="T56" i="6"/>
  <c r="U56" i="6" s="1"/>
  <c r="V56" i="6" s="1"/>
  <c r="T62" i="6"/>
  <c r="U62" i="6" s="1"/>
  <c r="V62" i="6" s="1"/>
  <c r="T72" i="6"/>
  <c r="U72" i="6" s="1"/>
  <c r="V72" i="6" s="1"/>
  <c r="T78" i="6"/>
  <c r="U78" i="6" s="1"/>
  <c r="V78" i="6" s="1"/>
  <c r="T88" i="6"/>
  <c r="U88" i="6" s="1"/>
  <c r="V88" i="6" s="1"/>
  <c r="T68" i="6"/>
  <c r="U68" i="6" s="1"/>
  <c r="V68" i="6" s="1"/>
  <c r="T84" i="6"/>
  <c r="U84" i="6" s="1"/>
  <c r="V84" i="6" s="1"/>
  <c r="T40" i="6"/>
  <c r="U40" i="6" s="1"/>
  <c r="V40" i="6" s="1"/>
  <c r="T42" i="6"/>
  <c r="U42" i="6" s="1"/>
  <c r="V42" i="6" s="1"/>
  <c r="T48" i="6"/>
  <c r="U48" i="6" s="1"/>
  <c r="V48" i="6" s="1"/>
  <c r="T58" i="6"/>
  <c r="U58" i="6" s="1"/>
  <c r="V58" i="6" s="1"/>
  <c r="T74" i="6"/>
  <c r="U74" i="6" s="1"/>
  <c r="V74" i="6" s="1"/>
  <c r="T80" i="6"/>
  <c r="U80" i="6" s="1"/>
  <c r="V80" i="6" s="1"/>
  <c r="T90" i="6"/>
  <c r="U90" i="6" s="1"/>
  <c r="V90" i="6" s="1"/>
  <c r="T38" i="6"/>
  <c r="U38" i="6" s="1"/>
  <c r="V38" i="6" s="1"/>
  <c r="T86" i="6"/>
  <c r="U86" i="6" s="1"/>
  <c r="V86" i="6" s="1"/>
  <c r="P124" i="6"/>
  <c r="T81" i="6"/>
  <c r="U81" i="6" s="1"/>
  <c r="V81" i="6" s="1"/>
  <c r="T85" i="6"/>
  <c r="U85" i="6" s="1"/>
  <c r="V85" i="6" s="1"/>
  <c r="T87" i="6"/>
  <c r="U87" i="6" s="1"/>
  <c r="V87" i="6" s="1"/>
  <c r="T89" i="6"/>
  <c r="U89" i="6" s="1"/>
  <c r="V89" i="6" s="1"/>
  <c r="T91" i="6"/>
  <c r="U91" i="6" s="1"/>
  <c r="V91" i="6" s="1"/>
  <c r="T93" i="6"/>
  <c r="U93" i="6" s="1"/>
  <c r="V93" i="6" s="1"/>
  <c r="T95" i="6"/>
  <c r="U95" i="6" s="1"/>
  <c r="V95" i="6" s="1"/>
  <c r="T97" i="6"/>
  <c r="U97" i="6" s="1"/>
  <c r="V97" i="6" s="1"/>
  <c r="T99" i="6"/>
  <c r="U99" i="6" s="1"/>
  <c r="V99" i="6" s="1"/>
  <c r="T101" i="6"/>
  <c r="U101" i="6" s="1"/>
  <c r="V101" i="6" s="1"/>
  <c r="T103" i="6"/>
  <c r="U103" i="6" s="1"/>
  <c r="V103" i="6" s="1"/>
  <c r="T105" i="6"/>
  <c r="U105" i="6" s="1"/>
  <c r="V105" i="6" s="1"/>
  <c r="T109" i="6"/>
  <c r="U109" i="6" s="1"/>
  <c r="V109" i="6" s="1"/>
  <c r="T111" i="6"/>
  <c r="U111" i="6" s="1"/>
  <c r="V111" i="6" s="1"/>
  <c r="T113" i="6"/>
  <c r="U113" i="6" s="1"/>
  <c r="V113" i="6" s="1"/>
  <c r="T115" i="6"/>
  <c r="U115" i="6" s="1"/>
  <c r="V115" i="6" s="1"/>
  <c r="T117" i="6"/>
  <c r="U117" i="6" s="1"/>
  <c r="V117" i="6" s="1"/>
  <c r="T119" i="6"/>
  <c r="U119" i="6" s="1"/>
  <c r="V119" i="6" s="1"/>
  <c r="T98" i="6" l="1"/>
  <c r="U98" i="6" s="1"/>
  <c r="V98" i="6" s="1"/>
  <c r="T53" i="6"/>
  <c r="U53" i="6" s="1"/>
  <c r="V53" i="6" s="1"/>
  <c r="T106" i="6"/>
  <c r="U106" i="6" s="1"/>
  <c r="V106" i="6" s="1"/>
  <c r="T100" i="6"/>
  <c r="U100" i="6" s="1"/>
  <c r="V100" i="6" s="1"/>
  <c r="T116" i="6"/>
  <c r="U116" i="6" s="1"/>
  <c r="V116" i="6" s="1"/>
  <c r="T114" i="6"/>
  <c r="U114" i="6" s="1"/>
  <c r="V114" i="6" s="1"/>
  <c r="T108" i="6"/>
  <c r="U108" i="6" s="1"/>
  <c r="V108" i="6" s="1"/>
  <c r="T102" i="6"/>
  <c r="U102" i="6" s="1"/>
  <c r="V102" i="6" s="1"/>
  <c r="T77" i="6"/>
  <c r="U77" i="6" s="1"/>
  <c r="V77" i="6" s="1"/>
  <c r="T94" i="6"/>
  <c r="U94" i="6" s="1"/>
  <c r="V94" i="6" s="1"/>
  <c r="T63" i="6"/>
  <c r="U63" i="6" s="1"/>
  <c r="V63" i="6" s="1"/>
  <c r="T45" i="6"/>
  <c r="U45" i="6" s="1"/>
  <c r="V45" i="6" s="1"/>
  <c r="R124" i="6"/>
  <c r="T57" i="6"/>
  <c r="U57" i="6" s="1"/>
  <c r="V57" i="6" s="1"/>
  <c r="T41" i="6"/>
  <c r="U41" i="6" s="1"/>
  <c r="V41" i="6" s="1"/>
  <c r="T43" i="6"/>
  <c r="U43" i="6" s="1"/>
  <c r="V43" i="6" s="1"/>
  <c r="T112" i="6"/>
  <c r="U112" i="6" s="1"/>
  <c r="V112" i="6" s="1"/>
  <c r="T75" i="6"/>
  <c r="U75" i="6" s="1"/>
  <c r="V75" i="6" s="1"/>
  <c r="T29" i="6"/>
  <c r="T83" i="6"/>
  <c r="U83" i="6" s="1"/>
  <c r="V83" i="6" s="1"/>
  <c r="T96" i="6"/>
  <c r="U96" i="6" s="1"/>
  <c r="V96" i="6" s="1"/>
  <c r="T61" i="6"/>
  <c r="U61" i="6" s="1"/>
  <c r="V61" i="6" s="1"/>
  <c r="T110" i="6"/>
  <c r="U110" i="6" s="1"/>
  <c r="V110" i="6" s="1"/>
  <c r="T71" i="6"/>
  <c r="U71" i="6" s="1"/>
  <c r="V71" i="6" s="1"/>
  <c r="T39" i="6"/>
  <c r="U39" i="6" s="1"/>
  <c r="V39" i="6" s="1"/>
  <c r="T69" i="6"/>
  <c r="U69" i="6" s="1"/>
  <c r="V69" i="6" s="1"/>
  <c r="T49" i="6"/>
  <c r="U49" i="6" s="1"/>
  <c r="V49" i="6" s="1"/>
  <c r="T73" i="6"/>
  <c r="U73" i="6" s="1"/>
  <c r="V73" i="6" s="1"/>
  <c r="T35" i="6"/>
  <c r="U35" i="6" s="1"/>
  <c r="V35" i="6" s="1"/>
  <c r="T37" i="6"/>
  <c r="U37" i="6" s="1"/>
  <c r="V37" i="6" s="1"/>
  <c r="T79" i="6"/>
  <c r="U79" i="6" s="1"/>
  <c r="V79" i="6" s="1"/>
  <c r="T31" i="6"/>
  <c r="U31" i="6" s="1"/>
  <c r="V31" i="6" s="1"/>
  <c r="T33" i="6"/>
  <c r="U33" i="6" s="1"/>
  <c r="V33" i="6" s="1"/>
  <c r="T55" i="6"/>
  <c r="U55" i="6" s="1"/>
  <c r="V55" i="6" s="1"/>
  <c r="T47" i="6"/>
  <c r="U47" i="6" s="1"/>
  <c r="V47" i="6" s="1"/>
  <c r="T67" i="6"/>
  <c r="U67" i="6" s="1"/>
  <c r="V67" i="6" s="1"/>
  <c r="T59" i="6"/>
  <c r="U59" i="6" s="1"/>
  <c r="V59" i="6" s="1"/>
  <c r="T65" i="6"/>
  <c r="U65" i="6" s="1"/>
  <c r="V65" i="6" s="1"/>
  <c r="T104" i="6"/>
  <c r="U104" i="6" s="1"/>
  <c r="V104" i="6" s="1"/>
  <c r="T118" i="6"/>
  <c r="U118" i="6" s="1"/>
  <c r="V118" i="6" s="1"/>
  <c r="T51" i="6"/>
  <c r="U51" i="6" s="1"/>
  <c r="V51" i="6" s="1"/>
  <c r="K129" i="6"/>
  <c r="U29" i="6" l="1"/>
  <c r="V29" i="6" s="1"/>
  <c r="K122" i="6"/>
  <c r="M28" i="6" s="1"/>
  <c r="K133" i="6" l="1"/>
  <c r="K132" i="6"/>
</calcChain>
</file>

<file path=xl/sharedStrings.xml><?xml version="1.0" encoding="utf-8"?>
<sst xmlns="http://schemas.openxmlformats.org/spreadsheetml/2006/main" count="874" uniqueCount="110">
  <si>
    <t>Catégorie</t>
  </si>
  <si>
    <t>Financement Citeo</t>
  </si>
  <si>
    <t>Versement 1</t>
  </si>
  <si>
    <t>Etude</t>
  </si>
  <si>
    <t>Expérimentation</t>
  </si>
  <si>
    <t>Campagne_marketing</t>
  </si>
  <si>
    <t>A choisir</t>
  </si>
  <si>
    <t>Etude de faisabilité</t>
  </si>
  <si>
    <t>Etude en Recherche et Développement (R&amp;D)</t>
  </si>
  <si>
    <t>Etude environnementale</t>
  </si>
  <si>
    <t>Autre</t>
  </si>
  <si>
    <t>Equipement en ligne de conditionnement</t>
  </si>
  <si>
    <t>Développement de prototype</t>
  </si>
  <si>
    <t>Type de projet</t>
  </si>
  <si>
    <t>Passage_a_l_echelle</t>
  </si>
  <si>
    <t>A_choisir</t>
  </si>
  <si>
    <t>Versement 2</t>
  </si>
  <si>
    <t xml:space="preserve">Possibilité de demander le </t>
  </si>
  <si>
    <t>A compléter</t>
  </si>
  <si>
    <t>Comment ça marche ?</t>
  </si>
  <si>
    <t>Récapitulatif des dépenses éligibles engagées</t>
  </si>
  <si>
    <t>Fac0001_Etude faisabilité cabinet XYZ</t>
  </si>
  <si>
    <r>
      <t xml:space="preserve">Type de projet
</t>
    </r>
    <r>
      <rPr>
        <b/>
        <i/>
        <sz val="10"/>
        <color theme="0" tint="-4.9989318521683403E-2"/>
        <rFont val="Calibri"/>
        <family val="2"/>
        <scheme val="minor"/>
      </rPr>
      <t>(liste déroulante)</t>
    </r>
  </si>
  <si>
    <r>
      <t xml:space="preserve">Type de dépense éligible
</t>
    </r>
    <r>
      <rPr>
        <b/>
        <i/>
        <sz val="10"/>
        <color theme="0" tint="-4.9989318521683403E-2"/>
        <rFont val="Calibri"/>
        <family val="2"/>
        <scheme val="minor"/>
      </rPr>
      <t>(liste déroulante)</t>
    </r>
  </si>
  <si>
    <t>- Les colonnes « Type de projet » et « Type de dépense éligible » correspondent à celles de la Fiche candidature.</t>
  </si>
  <si>
    <t>Nom du fournisseur</t>
  </si>
  <si>
    <t>Cabinet XYZ</t>
  </si>
  <si>
    <r>
      <t xml:space="preserve">Montant
</t>
    </r>
    <r>
      <rPr>
        <b/>
        <i/>
        <sz val="10"/>
        <color theme="0" tint="-4.9989318521683403E-2"/>
        <rFont val="Calibri"/>
        <family val="2"/>
        <scheme val="minor"/>
      </rPr>
      <t xml:space="preserve"> (€ HT)</t>
    </r>
  </si>
  <si>
    <t xml:space="preserve">Achat d'une étude de faisabilité au Cabinet XYZ </t>
  </si>
  <si>
    <t>Fac0001</t>
  </si>
  <si>
    <t>Total :</t>
  </si>
  <si>
    <t xml:space="preserve">          - Des justificatifs de l’ensemble des dépenses éligibles effectivement engagées.</t>
  </si>
  <si>
    <t>- Une ligne correspond à un facture (ou devis).</t>
  </si>
  <si>
    <r>
      <t xml:space="preserve">Nom de la facture ou du devis
</t>
    </r>
    <r>
      <rPr>
        <b/>
        <i/>
        <sz val="10"/>
        <color theme="0" tint="-4.9989318521683403E-2"/>
        <rFont val="Calibri"/>
        <family val="2"/>
        <scheme val="minor"/>
      </rPr>
      <t>(nom du fichier)</t>
    </r>
  </si>
  <si>
    <t>- Chaque facture (ou devis) doit être nommée (Exemple : Fac0001_Etude faisabilité cabinet XYZ). Ce nom devra être reporté dans la colonne « Nom de la facture ou du devis ». Le numéro de toutes les factures (ou devis) est à reporter dans la colonne "Référence de la facture (numéro de la facture)"</t>
  </si>
  <si>
    <r>
      <t xml:space="preserve">- Ce fichier est à compléter </t>
    </r>
    <r>
      <rPr>
        <b/>
        <u/>
        <sz val="11"/>
        <rFont val="Calibri"/>
        <family val="2"/>
        <scheme val="minor"/>
      </rPr>
      <t>obligatoirement</t>
    </r>
    <r>
      <rPr>
        <sz val="11"/>
        <rFont val="Calibri"/>
        <family val="2"/>
        <scheme val="minor"/>
      </rPr>
      <t xml:space="preserve"> par tous les lauréats.</t>
    </r>
  </si>
  <si>
    <t>Etude d’opportunités consommateurs</t>
  </si>
  <si>
    <t>Etudes et prestations de services</t>
  </si>
  <si>
    <t>Moyens humains</t>
  </si>
  <si>
    <t xml:space="preserve">Analyse sanitaire, laboratoire </t>
  </si>
  <si>
    <t xml:space="preserve">Equipement en ligne de lavage </t>
  </si>
  <si>
    <t>Location / Crédit-bail</t>
  </si>
  <si>
    <t>Entretien et maintenance</t>
  </si>
  <si>
    <t>Numéro de la facture ou du devis</t>
  </si>
  <si>
    <r>
      <t xml:space="preserve">Date facture </t>
    </r>
    <r>
      <rPr>
        <b/>
        <i/>
        <sz val="10"/>
        <color theme="0" tint="-4.9989318521683403E-2"/>
        <rFont val="Calibri"/>
        <family val="2"/>
        <scheme val="minor"/>
      </rPr>
      <t>(jj/mm/aaaa)</t>
    </r>
  </si>
  <si>
    <r>
      <t xml:space="preserve">Merci d’insérer des lignes si plus de points de factures (ou devis) sont à compléter dans dans le cadre du projet. COPIER COLLER </t>
    </r>
    <r>
      <rPr>
        <b/>
        <i/>
        <u/>
        <sz val="9"/>
        <color theme="1"/>
        <rFont val="Calibri"/>
        <family val="2"/>
        <scheme val="minor"/>
      </rPr>
      <t>ENTIEREMENT UNE</t>
    </r>
    <r>
      <rPr>
        <b/>
        <i/>
        <u/>
        <sz val="9"/>
        <rFont val="Calibri"/>
        <family val="2"/>
        <scheme val="minor"/>
      </rPr>
      <t xml:space="preserve"> LIGNE</t>
    </r>
    <r>
      <rPr>
        <b/>
        <i/>
        <u/>
        <sz val="9"/>
        <color theme="1"/>
        <rFont val="Calibri"/>
        <family val="2"/>
        <scheme val="minor"/>
      </rPr>
      <t xml:space="preserve"> VIDE </t>
    </r>
    <r>
      <rPr>
        <i/>
        <sz val="9"/>
        <color theme="1"/>
        <rFont val="Calibri"/>
        <family val="2"/>
        <scheme val="minor"/>
      </rPr>
      <t>AFIN QUE LES FORMULES FONCTIONNENT</t>
    </r>
  </si>
  <si>
    <t>R&amp;D porte par un apporteur de solution de réemploi</t>
  </si>
  <si>
    <t>RetD_porte_par_un_apporteur_de_solution_de_réemploi</t>
  </si>
  <si>
    <t>R&amp;D_porte_par_un_apporteur_de_solution_de_réemploi</t>
  </si>
  <si>
    <t>Justificatif validé</t>
  </si>
  <si>
    <t xml:space="preserve">Montant revu </t>
  </si>
  <si>
    <t>Montant validé</t>
  </si>
  <si>
    <t>Montant utilisé pour le premier versement</t>
  </si>
  <si>
    <t>Part des justificatifs utilisé pour valider la facturation de 30%</t>
  </si>
  <si>
    <t>Oui</t>
  </si>
  <si>
    <t xml:space="preserve">Total accepté : </t>
  </si>
  <si>
    <t>Commentaire</t>
  </si>
  <si>
    <t xml:space="preserve">Montant utilisé pour le second versement </t>
  </si>
  <si>
    <t>Part des justificatifs utilisé pour valider la facturation de 70%</t>
  </si>
  <si>
    <t>Parcours Financement</t>
  </si>
  <si>
    <t>Parcours Financement et Accompagnement</t>
  </si>
  <si>
    <t>Montant de financement prévu au contrat</t>
  </si>
  <si>
    <t>CASES A COMPLETER/MODIFIER</t>
  </si>
  <si>
    <t>Montant du solde</t>
  </si>
  <si>
    <r>
      <t xml:space="preserve">Montant financé sur cette dépense 
</t>
    </r>
    <r>
      <rPr>
        <b/>
        <sz val="12"/>
        <color theme="1"/>
        <rFont val="Calibri"/>
        <family val="2"/>
        <scheme val="minor"/>
      </rPr>
      <t xml:space="preserve">MODIFIER LE CALCUL EN FONCTION DU PARCOURS </t>
    </r>
  </si>
  <si>
    <t>Ok Facture Cabinet XYZ</t>
  </si>
  <si>
    <t xml:space="preserve">          - Des livrables décrits dans le cahier des charges.</t>
  </si>
  <si>
    <t>R&amp;D Recherche de nouvelles connaissances</t>
  </si>
  <si>
    <t>Design d’un Emballage primaire réemployable</t>
  </si>
  <si>
    <t xml:space="preserve">Montant du premier versement </t>
  </si>
  <si>
    <t>Total de justificatifs acceptés pour le premier versement</t>
  </si>
  <si>
    <t>- D’un premier versement de 30% du montant total prévisionnel du financement à réception et validation par Citeo Pro des premiers justificatifs (devis accepté par écrit et/ou signé, facture ou annexe des temps passés ; qui doivent être supérieurs à 30% du montant total prévisionnel de financement).</t>
  </si>
  <si>
    <t>- Du solde du financement à réception et validation par Citeo Pro :</t>
  </si>
  <si>
    <t>- Il permet à Citeo Pro de faire un rapprochement entre les dépenses éligibles prévisionnelles et les dépenses éligibles réellement engagées (ou en cours d'engagement dans le cas du devis).</t>
  </si>
  <si>
    <t>Expérimentation sur l'emballage et son caractère réemployable</t>
  </si>
  <si>
    <t>Parc d'emballages primaires réemployables</t>
  </si>
  <si>
    <t>Projet lié à une ligne de conditionnement pour le réemploi</t>
  </si>
  <si>
    <t>Expérimentation sur le lavage</t>
  </si>
  <si>
    <t>Equipement en ligne de lavage pour les emballages de la restauration réemployables</t>
  </si>
  <si>
    <t>Projet lié à un dispositif de récupération des emballages</t>
  </si>
  <si>
    <t>Projet lié à un équipement de traçabilité des emballages réemployables</t>
  </si>
  <si>
    <t>R&amp;D Recherche de solutions alternatives (matières, produits,…)</t>
  </si>
  <si>
    <t>R&amp;D Conception d'un prototype</t>
  </si>
  <si>
    <t>R&amp;D Conception et/ou design d’un emballage standardisé</t>
  </si>
  <si>
    <t>R&amp;D Conception d'outils, de gabarits et de moules pour des équipements</t>
  </si>
  <si>
    <t>R&amp;D Tests liés aux développements de nouveaux matériaux, procédés, systèmes…</t>
  </si>
  <si>
    <t>R&amp;D Développements logiciel ou application de traçabilité</t>
  </si>
  <si>
    <t>Equipement en ligne de lavage</t>
  </si>
  <si>
    <t>Dispositifs de distribution du vrac associés à une solution de réemploi</t>
  </si>
  <si>
    <t>Equipement facilitant l'utilisation par le consommateur d'un contenant, ou d'un emballage réemployable</t>
  </si>
  <si>
    <t>Système de traçabilité et de suivi des emballages réemployables</t>
  </si>
  <si>
    <t>Développement de logiciel ou application permettant la traçabilité ou le suivi des emballages réemployables</t>
  </si>
  <si>
    <t>Prestations de services</t>
  </si>
  <si>
    <t>Prestataires</t>
  </si>
  <si>
    <t>Equipements permettant de réaliser la R&amp;D</t>
  </si>
  <si>
    <t>Dispositifs de récupération des emballages destinés uniquement au réemploi</t>
  </si>
  <si>
    <t xml:space="preserve">Système de traçabilité et de suivi des emballages réemployables </t>
  </si>
  <si>
    <t xml:space="preserve">Entretien et maintenance </t>
  </si>
  <si>
    <t>Analyse sanitaire, laboratoire</t>
  </si>
  <si>
    <t>Design d'un emballage réemployable</t>
  </si>
  <si>
    <t>Equipement permettant de réaliser la R&amp;D</t>
  </si>
  <si>
    <t>Description de la dépense</t>
  </si>
  <si>
    <t>Expérimentation_Passage_a_l_echelle</t>
  </si>
  <si>
    <t>Emballages liés à la distribution du vrac associé à du réemploi</t>
  </si>
  <si>
    <t>Dispositifs de distribution du vrac associés à une solution de réemploi </t>
  </si>
  <si>
    <t>Equipement facilitant l’utilisation par le consommateur d’un contenant, ou d’un emballage réemployable </t>
  </si>
  <si>
    <t>Dispositifs de récupération des emballages destinés uniquement au réemploi ​</t>
  </si>
  <si>
    <r>
      <t>Développement de logiciel ou application permettant la traçabilité ou le suivi des emballages réemployables </t>
    </r>
    <r>
      <rPr>
        <sz val="11"/>
        <rFont val="Arial"/>
        <family val="2"/>
      </rPr>
      <t>​</t>
    </r>
  </si>
  <si>
    <r>
      <rPr>
        <b/>
        <sz val="11"/>
        <color rgb="FF263864"/>
        <rFont val="Calibri"/>
        <family val="2"/>
        <scheme val="minor"/>
      </rPr>
      <t xml:space="preserve">Objectif : </t>
    </r>
    <r>
      <rPr>
        <sz val="11"/>
        <rFont val="Calibri"/>
        <family val="2"/>
        <scheme val="minor"/>
      </rPr>
      <t>faire un récapitulatif de l'ensemble des dépenses éligibles effectivement engagées (factures ou devis acceptés par écrit et/ou signés dans le cas du premier versement de 30%) dans le cadre du projet et y affecter une référence.</t>
    </r>
  </si>
  <si>
    <r>
      <rPr>
        <b/>
        <sz val="11"/>
        <color rgb="FF263864"/>
        <rFont val="Calibri"/>
        <family val="2"/>
        <scheme val="minor"/>
      </rPr>
      <t>Rappels -</t>
    </r>
    <r>
      <rPr>
        <b/>
        <sz val="11"/>
        <color rgb="FFEC6952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Les lauréats bénéficient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</si>
</sst>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  <numFmt numFmtId="166" formatCode="#,##0\ &quot;€&quot;"/>
  </numFmts>
  <fonts count="3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231F20"/>
      <name val="Calibri"/>
      <family val="2"/>
      <scheme val="minor"/>
    </font>
    <font>
      <sz val="11"/>
      <color theme="1"/>
      <name val="Gill Sans MT"/>
      <family val="2"/>
    </font>
    <font>
      <b/>
      <sz val="16"/>
      <color rgb="FF00B0F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5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9FE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0"/>
      <color theme="0" tint="-4.9989318521683403E-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8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u/>
      <sz val="9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sz val="10"/>
      <name val="Arial"/>
      <family val="2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theme="0" tint="-0.499984740745262"/>
      <name val="Calibri"/>
      <family val="2"/>
      <scheme val="minor"/>
    </font>
    <font>
      <sz val="11"/>
      <color rgb="FF231F20"/>
      <name val="Calibri"/>
      <family val="2"/>
      <scheme val="minor"/>
    </font>
    <font>
      <b/>
      <sz val="24"/>
      <color rgb="FFEC6952"/>
      <name val="Calibri"/>
      <family val="2"/>
      <scheme val="minor"/>
    </font>
    <font>
      <b/>
      <sz val="11"/>
      <color rgb="FFEC6952"/>
      <name val="Calibri"/>
      <family val="2"/>
      <scheme val="minor"/>
    </font>
    <font>
      <b/>
      <sz val="16"/>
      <color rgb="FFEC6952"/>
      <name val="Calibri"/>
      <family val="2"/>
      <scheme val="minor"/>
    </font>
    <font>
      <sz val="11"/>
      <name val="Arial"/>
      <family val="2"/>
    </font>
    <font>
      <b/>
      <sz val="11"/>
      <color rgb="FF26386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EC695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9" fontId="24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5" fillId="3" borderId="0" xfId="0" applyFont="1" applyFill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vertical="center"/>
    </xf>
    <xf numFmtId="0" fontId="3" fillId="0" borderId="0" xfId="0" applyFont="1"/>
    <xf numFmtId="0" fontId="12" fillId="0" borderId="0" xfId="0" applyFont="1" applyAlignment="1">
      <alignment vertical="center"/>
    </xf>
    <xf numFmtId="0" fontId="7" fillId="2" borderId="0" xfId="0" applyFont="1" applyFill="1"/>
    <xf numFmtId="0" fontId="13" fillId="5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/>
    </xf>
    <xf numFmtId="0" fontId="9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4" fillId="6" borderId="0" xfId="0" quotePrefix="1" applyFont="1" applyFill="1" applyAlignment="1">
      <alignment vertical="center"/>
    </xf>
    <xf numFmtId="0" fontId="12" fillId="0" borderId="0" xfId="0" quotePrefix="1" applyFont="1" applyAlignment="1">
      <alignment vertical="center"/>
    </xf>
    <xf numFmtId="0" fontId="12" fillId="0" borderId="0" xfId="0" applyFont="1"/>
    <xf numFmtId="0" fontId="12" fillId="0" borderId="9" xfId="0" applyFont="1" applyBorder="1"/>
    <xf numFmtId="0" fontId="17" fillId="0" borderId="8" xfId="0" applyFont="1" applyBorder="1"/>
    <xf numFmtId="166" fontId="18" fillId="7" borderId="9" xfId="0" applyNumberFormat="1" applyFont="1" applyFill="1" applyBorder="1"/>
    <xf numFmtId="0" fontId="12" fillId="0" borderId="6" xfId="0" applyFont="1" applyBorder="1"/>
    <xf numFmtId="0" fontId="12" fillId="0" borderId="12" xfId="0" applyFont="1" applyBorder="1"/>
    <xf numFmtId="166" fontId="12" fillId="0" borderId="12" xfId="0" applyNumberFormat="1" applyFont="1" applyBorder="1"/>
    <xf numFmtId="0" fontId="12" fillId="0" borderId="7" xfId="0" applyFont="1" applyBorder="1"/>
    <xf numFmtId="0" fontId="12" fillId="0" borderId="11" xfId="0" applyFont="1" applyBorder="1"/>
    <xf numFmtId="166" fontId="12" fillId="0" borderId="11" xfId="0" applyNumberFormat="1" applyFont="1" applyBorder="1"/>
    <xf numFmtId="0" fontId="12" fillId="0" borderId="1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0" xfId="0" applyFont="1" applyProtection="1">
      <protection locked="0"/>
    </xf>
    <xf numFmtId="0" fontId="5" fillId="3" borderId="0" xfId="0" applyFont="1" applyFill="1" applyAlignment="1">
      <alignment horizontal="center" vertical="center"/>
    </xf>
    <xf numFmtId="0" fontId="26" fillId="0" borderId="0" xfId="0" applyFont="1"/>
    <xf numFmtId="165" fontId="26" fillId="0" borderId="0" xfId="0" applyNumberFormat="1" applyFont="1"/>
    <xf numFmtId="165" fontId="25" fillId="8" borderId="1" xfId="0" applyNumberFormat="1" applyFont="1" applyFill="1" applyBorder="1" applyAlignment="1">
      <alignment horizontal="center" vertical="center" wrapText="1"/>
    </xf>
    <xf numFmtId="165" fontId="25" fillId="8" borderId="1" xfId="1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4" fontId="29" fillId="4" borderId="1" xfId="0" applyNumberFormat="1" applyFont="1" applyFill="1" applyBorder="1" applyAlignment="1">
      <alignment horizontal="center" vertical="center" wrapText="1"/>
    </xf>
    <xf numFmtId="166" fontId="29" fillId="4" borderId="1" xfId="0" applyNumberFormat="1" applyFont="1" applyFill="1" applyBorder="1" applyAlignment="1">
      <alignment horizontal="center" vertical="center" wrapText="1"/>
    </xf>
    <xf numFmtId="0" fontId="29" fillId="4" borderId="5" xfId="0" applyFont="1" applyFill="1" applyBorder="1" applyAlignment="1">
      <alignment horizontal="center" vertical="center" wrapText="1"/>
    </xf>
    <xf numFmtId="9" fontId="29" fillId="4" borderId="5" xfId="3" applyFont="1" applyFill="1" applyBorder="1" applyAlignment="1">
      <alignment horizontal="center" vertical="center" wrapText="1"/>
    </xf>
    <xf numFmtId="165" fontId="29" fillId="4" borderId="1" xfId="0" applyNumberFormat="1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9" fontId="25" fillId="7" borderId="1" xfId="3" applyFont="1" applyFill="1" applyBorder="1" applyAlignment="1">
      <alignment horizontal="center" vertical="center" wrapText="1"/>
    </xf>
    <xf numFmtId="165" fontId="25" fillId="7" borderId="1" xfId="1" applyNumberFormat="1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165" fontId="25" fillId="7" borderId="1" xfId="0" applyNumberFormat="1" applyFont="1" applyFill="1" applyBorder="1" applyAlignment="1">
      <alignment horizontal="center" vertical="center" wrapText="1"/>
    </xf>
    <xf numFmtId="9" fontId="25" fillId="7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31" fillId="2" borderId="0" xfId="0" applyFont="1" applyFill="1" applyAlignment="1">
      <alignment vertical="center"/>
    </xf>
    <xf numFmtId="0" fontId="14" fillId="10" borderId="2" xfId="0" applyFont="1" applyFill="1" applyBorder="1" applyAlignment="1">
      <alignment horizontal="center" vertical="center" wrapText="1"/>
    </xf>
    <xf numFmtId="0" fontId="14" fillId="10" borderId="14" xfId="0" applyFont="1" applyFill="1" applyBorder="1" applyAlignment="1">
      <alignment horizontal="center" vertical="center" wrapText="1"/>
    </xf>
    <xf numFmtId="0" fontId="14" fillId="10" borderId="15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 applyProtection="1">
      <alignment horizontal="center" vertical="center" wrapText="1"/>
      <protection locked="0"/>
    </xf>
    <xf numFmtId="166" fontId="16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8" xfId="0" applyFont="1" applyBorder="1"/>
    <xf numFmtId="166" fontId="33" fillId="0" borderId="10" xfId="0" applyNumberFormat="1" applyFont="1" applyBorder="1"/>
    <xf numFmtId="0" fontId="0" fillId="0" borderId="0" xfId="0" applyAlignment="1">
      <alignment horizontal="justify" vertical="center"/>
    </xf>
    <xf numFmtId="0" fontId="0" fillId="0" borderId="0" xfId="0" applyAlignment="1">
      <alignment vertical="center"/>
    </xf>
    <xf numFmtId="0" fontId="5" fillId="11" borderId="0" xfId="0" applyFont="1" applyFill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19" fillId="6" borderId="13" xfId="0" applyFont="1" applyFill="1" applyBorder="1" applyAlignment="1">
      <alignment horizontal="left"/>
    </xf>
    <xf numFmtId="0" fontId="27" fillId="8" borderId="0" xfId="0" applyFont="1" applyFill="1" applyAlignment="1">
      <alignment horizontal="center" vertical="center"/>
    </xf>
    <xf numFmtId="165" fontId="25" fillId="7" borderId="16" xfId="0" applyNumberFormat="1" applyFont="1" applyFill="1" applyBorder="1" applyAlignment="1">
      <alignment horizontal="center" vertical="center" wrapText="1"/>
    </xf>
    <xf numFmtId="165" fontId="25" fillId="7" borderId="17" xfId="0" applyNumberFormat="1" applyFont="1" applyFill="1" applyBorder="1" applyAlignment="1">
      <alignment horizontal="center" vertical="center" wrapText="1"/>
    </xf>
    <xf numFmtId="165" fontId="25" fillId="7" borderId="18" xfId="0" applyNumberFormat="1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 xr:uid="{3D47DC59-8C37-4C1E-AF45-888D8902F332}"/>
    <cellStyle name="Pourcentage" xfId="3" builtinId="5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263864"/>
      <color rgb="FFEC6952"/>
      <color rgb="FFFA80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83346</xdr:rowOff>
    </xdr:from>
    <xdr:to>
      <xdr:col>1</xdr:col>
      <xdr:colOff>170263</xdr:colOff>
      <xdr:row>133</xdr:row>
      <xdr:rowOff>10887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CE126E-A91E-4C0C-90EB-DC158164DFB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420" r="47145"/>
        <a:stretch/>
      </xdr:blipFill>
      <xdr:spPr>
        <a:xfrm>
          <a:off x="170543" y="2010117"/>
          <a:ext cx="170263" cy="30080970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133</xdr:row>
      <xdr:rowOff>77722</xdr:rowOff>
    </xdr:from>
    <xdr:to>
      <xdr:col>40</xdr:col>
      <xdr:colOff>193567</xdr:colOff>
      <xdr:row>140</xdr:row>
      <xdr:rowOff>95742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B7FEF597-B301-41C0-9E22-3324278EF29F}"/>
            </a:ext>
          </a:extLst>
        </xdr:cNvPr>
        <xdr:cNvGrpSpPr/>
      </xdr:nvGrpSpPr>
      <xdr:grpSpPr>
        <a:xfrm>
          <a:off x="28575" y="41673957"/>
          <a:ext cx="30913933" cy="1273079"/>
          <a:chOff x="0" y="18494375"/>
          <a:chExt cx="36872341" cy="1165225"/>
        </a:xfrm>
      </xdr:grpSpPr>
      <xdr:pic>
        <xdr:nvPicPr>
          <xdr:cNvPr id="4" name="Picture 11">
            <a:extLst>
              <a:ext uri="{FF2B5EF4-FFF2-40B4-BE49-F238E27FC236}">
                <a16:creationId xmlns:a16="http://schemas.microsoft.com/office/drawing/2014/main" id="{018F3AE9-B43E-3E77-AE84-8CA8B30243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duotone>
              <a:schemeClr val="accent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8497550"/>
            <a:ext cx="6544741" cy="1162050"/>
          </a:xfrm>
          <a:prstGeom prst="rect">
            <a:avLst/>
          </a:prstGeom>
        </xdr:spPr>
      </xdr:pic>
      <xdr:pic>
        <xdr:nvPicPr>
          <xdr:cNvPr id="5" name="Picture 11">
            <a:extLst>
              <a:ext uri="{FF2B5EF4-FFF2-40B4-BE49-F238E27FC236}">
                <a16:creationId xmlns:a16="http://schemas.microsoft.com/office/drawing/2014/main" id="{5EEE7340-DF16-AEA1-AB95-586D6529E90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duotone>
              <a:schemeClr val="accent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68060" y="18494375"/>
            <a:ext cx="6551090" cy="1162050"/>
          </a:xfrm>
          <a:prstGeom prst="rect">
            <a:avLst/>
          </a:prstGeom>
        </xdr:spPr>
      </xdr:pic>
      <xdr:pic>
        <xdr:nvPicPr>
          <xdr:cNvPr id="6" name="Picture 11">
            <a:extLst>
              <a:ext uri="{FF2B5EF4-FFF2-40B4-BE49-F238E27FC236}">
                <a16:creationId xmlns:a16="http://schemas.microsoft.com/office/drawing/2014/main" id="{C86442B4-DDDE-CEDE-95EF-2CDEA63A0A0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duotone>
              <a:schemeClr val="accent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136119" y="18494375"/>
            <a:ext cx="6541565" cy="1165225"/>
          </a:xfrm>
          <a:prstGeom prst="rect">
            <a:avLst/>
          </a:prstGeom>
        </xdr:spPr>
      </xdr:pic>
      <xdr:pic>
        <xdr:nvPicPr>
          <xdr:cNvPr id="7" name="Picture 11">
            <a:extLst>
              <a:ext uri="{FF2B5EF4-FFF2-40B4-BE49-F238E27FC236}">
                <a16:creationId xmlns:a16="http://schemas.microsoft.com/office/drawing/2014/main" id="{F7387C4B-40B4-5718-6B72-619ECCC69EF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duotone>
              <a:schemeClr val="accent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8194653" y="18494375"/>
            <a:ext cx="6551091" cy="1165225"/>
          </a:xfrm>
          <a:prstGeom prst="rect">
            <a:avLst/>
          </a:prstGeom>
        </xdr:spPr>
      </xdr:pic>
      <xdr:pic>
        <xdr:nvPicPr>
          <xdr:cNvPr id="9" name="Picture 11">
            <a:extLst>
              <a:ext uri="{FF2B5EF4-FFF2-40B4-BE49-F238E27FC236}">
                <a16:creationId xmlns:a16="http://schemas.microsoft.com/office/drawing/2014/main" id="{37092EB9-6DCD-2979-FCD5-D86BA13E8DB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4262713" y="18494375"/>
            <a:ext cx="6541566" cy="1152525"/>
          </a:xfrm>
          <a:prstGeom prst="rect">
            <a:avLst/>
          </a:prstGeom>
        </xdr:spPr>
      </xdr:pic>
      <xdr:pic>
        <xdr:nvPicPr>
          <xdr:cNvPr id="10" name="Picture 11">
            <a:extLst>
              <a:ext uri="{FF2B5EF4-FFF2-40B4-BE49-F238E27FC236}">
                <a16:creationId xmlns:a16="http://schemas.microsoft.com/office/drawing/2014/main" id="{11CD904D-2F83-704E-6980-A38D18EEAC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0327600" y="18497550"/>
            <a:ext cx="6544741" cy="1149350"/>
          </a:xfrm>
          <a:prstGeom prst="rect">
            <a:avLst/>
          </a:prstGeom>
        </xdr:spPr>
      </xdr:pic>
    </xdr:grpSp>
    <xdr:clientData/>
  </xdr:twoCellAnchor>
  <xdr:twoCellAnchor>
    <xdr:from>
      <xdr:col>17</xdr:col>
      <xdr:colOff>1018823</xdr:colOff>
      <xdr:row>16</xdr:row>
      <xdr:rowOff>195791</xdr:rowOff>
    </xdr:from>
    <xdr:to>
      <xdr:col>19</xdr:col>
      <xdr:colOff>1093614</xdr:colOff>
      <xdr:row>24</xdr:row>
      <xdr:rowOff>105833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155EEC73-64E2-9F1F-82B2-2569A2235818}"/>
            </a:ext>
          </a:extLst>
        </xdr:cNvPr>
        <xdr:cNvSpPr/>
      </xdr:nvSpPr>
      <xdr:spPr>
        <a:xfrm>
          <a:off x="25222906" y="3190874"/>
          <a:ext cx="3429708" cy="1476376"/>
        </a:xfrm>
        <a:prstGeom prst="rect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="0">
              <a:solidFill>
                <a:sysClr val="windowText" lastClr="000000"/>
              </a:solidFill>
            </a:rPr>
            <a:t>Dans</a:t>
          </a:r>
          <a:r>
            <a:rPr lang="fr-FR" sz="1100" b="0" baseline="0">
              <a:solidFill>
                <a:sysClr val="windowText" lastClr="000000"/>
              </a:solidFill>
            </a:rPr>
            <a:t> le cas où l'un des justificatifs transmis serait partiellement utilisé pour le premier versement du financement, </a:t>
          </a:r>
          <a:r>
            <a:rPr lang="fr-FR" sz="1100" b="0" baseline="0">
              <a:solidFill>
                <a:srgbClr val="FF0000"/>
              </a:solidFill>
            </a:rPr>
            <a:t>modifier le "Montant utilisé pour le premier versement" pour la ligne concernée avec le calcul suivant :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=Q18-Somme des justificatifs utilisés à 100%</a:t>
          </a:r>
        </a:p>
      </xdr:txBody>
    </xdr:sp>
    <xdr:clientData/>
  </xdr:twoCellAnchor>
  <xdr:twoCellAnchor>
    <xdr:from>
      <xdr:col>18</xdr:col>
      <xdr:colOff>627593</xdr:colOff>
      <xdr:row>24</xdr:row>
      <xdr:rowOff>105833</xdr:rowOff>
    </xdr:from>
    <xdr:to>
      <xdr:col>18</xdr:col>
      <xdr:colOff>635000</xdr:colOff>
      <xdr:row>26</xdr:row>
      <xdr:rowOff>176389</xdr:rowOff>
    </xdr:to>
    <xdr:cxnSp macro="">
      <xdr:nvCxnSpPr>
        <xdr:cNvPr id="18" name="Connecteur droit avec flèche 17">
          <a:extLst>
            <a:ext uri="{FF2B5EF4-FFF2-40B4-BE49-F238E27FC236}">
              <a16:creationId xmlns:a16="http://schemas.microsoft.com/office/drawing/2014/main" id="{351047F6-26F7-17D9-F0DF-556689C0202E}"/>
            </a:ext>
          </a:extLst>
        </xdr:cNvPr>
        <xdr:cNvCxnSpPr>
          <a:stCxn id="8" idx="2"/>
        </xdr:cNvCxnSpPr>
      </xdr:nvCxnSpPr>
      <xdr:spPr>
        <a:xfrm>
          <a:off x="26937760" y="4667250"/>
          <a:ext cx="7407" cy="451556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2600325</xdr:colOff>
      <xdr:row>1</xdr:row>
      <xdr:rowOff>157163</xdr:rowOff>
    </xdr:from>
    <xdr:to>
      <xdr:col>5</xdr:col>
      <xdr:colOff>2127800</xdr:colOff>
      <xdr:row>7</xdr:row>
      <xdr:rowOff>36095</xdr:rowOff>
    </xdr:to>
    <xdr:pic>
      <xdr:nvPicPr>
        <xdr:cNvPr id="14" name="Image 13" descr="Une image contenant Police, logo, Graphique, blanc&#10;&#10;Description générée automatiquement">
          <a:extLst>
            <a:ext uri="{FF2B5EF4-FFF2-40B4-BE49-F238E27FC236}">
              <a16:creationId xmlns:a16="http://schemas.microsoft.com/office/drawing/2014/main" id="{FB4DBE2E-697B-4D74-90FD-6295A43E7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05525" y="328613"/>
          <a:ext cx="2423710" cy="1002882"/>
        </a:xfrm>
        <a:prstGeom prst="rect">
          <a:avLst/>
        </a:prstGeom>
      </xdr:spPr>
    </xdr:pic>
    <xdr:clientData/>
  </xdr:twoCellAnchor>
  <xdr:twoCellAnchor>
    <xdr:from>
      <xdr:col>1</xdr:col>
      <xdr:colOff>28573</xdr:colOff>
      <xdr:row>0</xdr:row>
      <xdr:rowOff>152396</xdr:rowOff>
    </xdr:from>
    <xdr:to>
      <xdr:col>4</xdr:col>
      <xdr:colOff>1419224</xdr:colOff>
      <xdr:row>7</xdr:row>
      <xdr:rowOff>152400</xdr:rowOff>
    </xdr:to>
    <xdr:grpSp>
      <xdr:nvGrpSpPr>
        <xdr:cNvPr id="11" name="Groupe 10">
          <a:extLst>
            <a:ext uri="{FF2B5EF4-FFF2-40B4-BE49-F238E27FC236}">
              <a16:creationId xmlns:a16="http://schemas.microsoft.com/office/drawing/2014/main" id="{5D1C0A05-F892-EF4C-E80E-DB3A843BE364}"/>
            </a:ext>
          </a:extLst>
        </xdr:cNvPr>
        <xdr:cNvGrpSpPr/>
      </xdr:nvGrpSpPr>
      <xdr:grpSpPr>
        <a:xfrm>
          <a:off x="196661" y="152396"/>
          <a:ext cx="4718798" cy="1344710"/>
          <a:chOff x="3261023" y="4337400"/>
          <a:chExt cx="4326986" cy="1067643"/>
        </a:xfrm>
      </xdr:grpSpPr>
      <xdr:grpSp>
        <xdr:nvGrpSpPr>
          <xdr:cNvPr id="12" name="Graphique 5">
            <a:extLst>
              <a:ext uri="{FF2B5EF4-FFF2-40B4-BE49-F238E27FC236}">
                <a16:creationId xmlns:a16="http://schemas.microsoft.com/office/drawing/2014/main" id="{3C86DD92-8A42-BEBF-9540-452BCDB0C031}"/>
              </a:ext>
            </a:extLst>
          </xdr:cNvPr>
          <xdr:cNvGrpSpPr/>
        </xdr:nvGrpSpPr>
        <xdr:grpSpPr>
          <a:xfrm>
            <a:off x="3941810" y="4511115"/>
            <a:ext cx="1856435" cy="482646"/>
            <a:chOff x="5707110" y="6378015"/>
            <a:chExt cx="1856435" cy="482646"/>
          </a:xfrm>
          <a:solidFill>
            <a:schemeClr val="accent5"/>
          </a:solidFill>
        </xdr:grpSpPr>
        <xdr:sp macro="" textlink="">
          <xdr:nvSpPr>
            <xdr:cNvPr id="46" name="Forme libre : forme 45">
              <a:extLst>
                <a:ext uri="{FF2B5EF4-FFF2-40B4-BE49-F238E27FC236}">
                  <a16:creationId xmlns:a16="http://schemas.microsoft.com/office/drawing/2014/main" id="{084F04F8-6216-35E5-8531-2919BA6212C6}"/>
                </a:ext>
              </a:extLst>
            </xdr:cNvPr>
            <xdr:cNvSpPr/>
          </xdr:nvSpPr>
          <xdr:spPr>
            <a:xfrm>
              <a:off x="5707110" y="6379893"/>
              <a:ext cx="278887" cy="478890"/>
            </a:xfrm>
            <a:custGeom>
              <a:avLst/>
              <a:gdLst>
                <a:gd name="connsiteX0" fmla="*/ 0 w 278887"/>
                <a:gd name="connsiteY0" fmla="*/ 0 h 478890"/>
                <a:gd name="connsiteX1" fmla="*/ 271845 w 278887"/>
                <a:gd name="connsiteY1" fmla="*/ 0 h 478890"/>
                <a:gd name="connsiteX2" fmla="*/ 271845 w 278887"/>
                <a:gd name="connsiteY2" fmla="*/ 61035 h 478890"/>
                <a:gd name="connsiteX3" fmla="*/ 68548 w 278887"/>
                <a:gd name="connsiteY3" fmla="*/ 61035 h 478890"/>
                <a:gd name="connsiteX4" fmla="*/ 68548 w 278887"/>
                <a:gd name="connsiteY4" fmla="*/ 207519 h 478890"/>
                <a:gd name="connsiteX5" fmla="*/ 265272 w 278887"/>
                <a:gd name="connsiteY5" fmla="*/ 207519 h 478890"/>
                <a:gd name="connsiteX6" fmla="*/ 265272 w 278887"/>
                <a:gd name="connsiteY6" fmla="*/ 269024 h 478890"/>
                <a:gd name="connsiteX7" fmla="*/ 69018 w 278887"/>
                <a:gd name="connsiteY7" fmla="*/ 269024 h 478890"/>
                <a:gd name="connsiteX8" fmla="*/ 69018 w 278887"/>
                <a:gd name="connsiteY8" fmla="*/ 417855 h 478890"/>
                <a:gd name="connsiteX9" fmla="*/ 278888 w 278887"/>
                <a:gd name="connsiteY9" fmla="*/ 417855 h 478890"/>
                <a:gd name="connsiteX10" fmla="*/ 278888 w 278887"/>
                <a:gd name="connsiteY10" fmla="*/ 478890 h 478890"/>
                <a:gd name="connsiteX11" fmla="*/ 469 w 278887"/>
                <a:gd name="connsiteY11" fmla="*/ 478890 h 478890"/>
                <a:gd name="connsiteX12" fmla="*/ 469 w 278887"/>
                <a:gd name="connsiteY12" fmla="*/ 0 h 478890"/>
                <a:gd name="connsiteX13" fmla="*/ 0 w 278887"/>
                <a:gd name="connsiteY13" fmla="*/ 0 h 47889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</a:cxnLst>
              <a:rect l="l" t="t" r="r" b="b"/>
              <a:pathLst>
                <a:path w="278887" h="478890">
                  <a:moveTo>
                    <a:pt x="0" y="0"/>
                  </a:moveTo>
                  <a:lnTo>
                    <a:pt x="271845" y="0"/>
                  </a:lnTo>
                  <a:lnTo>
                    <a:pt x="271845" y="61035"/>
                  </a:lnTo>
                  <a:lnTo>
                    <a:pt x="68548" y="61035"/>
                  </a:lnTo>
                  <a:lnTo>
                    <a:pt x="68548" y="207519"/>
                  </a:lnTo>
                  <a:lnTo>
                    <a:pt x="265272" y="207519"/>
                  </a:lnTo>
                  <a:lnTo>
                    <a:pt x="265272" y="269024"/>
                  </a:lnTo>
                  <a:lnTo>
                    <a:pt x="69018" y="269024"/>
                  </a:lnTo>
                  <a:lnTo>
                    <a:pt x="69018" y="417855"/>
                  </a:lnTo>
                  <a:lnTo>
                    <a:pt x="278888" y="417855"/>
                  </a:lnTo>
                  <a:lnTo>
                    <a:pt x="278888" y="478890"/>
                  </a:lnTo>
                  <a:lnTo>
                    <a:pt x="469" y="478890"/>
                  </a:lnTo>
                  <a:lnTo>
                    <a:pt x="469" y="0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rgbClr val="F29879"/>
                </a:solidFill>
              </a:endParaRPr>
            </a:p>
          </xdr:txBody>
        </xdr:sp>
        <xdr:sp macro="" textlink="">
          <xdr:nvSpPr>
            <xdr:cNvPr id="47" name="Forme libre : forme 46">
              <a:extLst>
                <a:ext uri="{FF2B5EF4-FFF2-40B4-BE49-F238E27FC236}">
                  <a16:creationId xmlns:a16="http://schemas.microsoft.com/office/drawing/2014/main" id="{9E73ECFA-2ABB-4068-3B81-C0ED6C0228C2}"/>
                </a:ext>
              </a:extLst>
            </xdr:cNvPr>
            <xdr:cNvSpPr/>
          </xdr:nvSpPr>
          <xdr:spPr>
            <a:xfrm>
              <a:off x="6061119" y="6379893"/>
              <a:ext cx="444623" cy="479829"/>
            </a:xfrm>
            <a:custGeom>
              <a:avLst/>
              <a:gdLst>
                <a:gd name="connsiteX0" fmla="*/ 379362 w 444623"/>
                <a:gd name="connsiteY0" fmla="*/ 0 h 479829"/>
                <a:gd name="connsiteX1" fmla="*/ 444624 w 444623"/>
                <a:gd name="connsiteY1" fmla="*/ 0 h 479829"/>
                <a:gd name="connsiteX2" fmla="*/ 444624 w 444623"/>
                <a:gd name="connsiteY2" fmla="*/ 479829 h 479829"/>
                <a:gd name="connsiteX3" fmla="*/ 385466 w 444623"/>
                <a:gd name="connsiteY3" fmla="*/ 479829 h 479829"/>
                <a:gd name="connsiteX4" fmla="*/ 64792 w 444623"/>
                <a:gd name="connsiteY4" fmla="*/ 110332 h 479829"/>
                <a:gd name="connsiteX5" fmla="*/ 64792 w 444623"/>
                <a:gd name="connsiteY5" fmla="*/ 479829 h 479829"/>
                <a:gd name="connsiteX6" fmla="*/ 0 w 444623"/>
                <a:gd name="connsiteY6" fmla="*/ 479829 h 479829"/>
                <a:gd name="connsiteX7" fmla="*/ 0 w 444623"/>
                <a:gd name="connsiteY7" fmla="*/ 0 h 479829"/>
                <a:gd name="connsiteX8" fmla="*/ 55871 w 444623"/>
                <a:gd name="connsiteY8" fmla="*/ 0 h 479829"/>
                <a:gd name="connsiteX9" fmla="*/ 379362 w 444623"/>
                <a:gd name="connsiteY9" fmla="*/ 372783 h 479829"/>
                <a:gd name="connsiteX10" fmla="*/ 379362 w 444623"/>
                <a:gd name="connsiteY10" fmla="*/ 0 h 479829"/>
                <a:gd name="connsiteX11" fmla="*/ 379362 w 444623"/>
                <a:gd name="connsiteY11" fmla="*/ 0 h 47982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</a:cxnLst>
              <a:rect l="l" t="t" r="r" b="b"/>
              <a:pathLst>
                <a:path w="444623" h="479829">
                  <a:moveTo>
                    <a:pt x="379362" y="0"/>
                  </a:moveTo>
                  <a:lnTo>
                    <a:pt x="444624" y="0"/>
                  </a:lnTo>
                  <a:lnTo>
                    <a:pt x="444624" y="479829"/>
                  </a:lnTo>
                  <a:lnTo>
                    <a:pt x="385466" y="479829"/>
                  </a:lnTo>
                  <a:lnTo>
                    <a:pt x="64792" y="110332"/>
                  </a:lnTo>
                  <a:lnTo>
                    <a:pt x="64792" y="479829"/>
                  </a:lnTo>
                  <a:lnTo>
                    <a:pt x="0" y="479829"/>
                  </a:lnTo>
                  <a:lnTo>
                    <a:pt x="0" y="0"/>
                  </a:lnTo>
                  <a:lnTo>
                    <a:pt x="55871" y="0"/>
                  </a:lnTo>
                  <a:lnTo>
                    <a:pt x="379362" y="372783"/>
                  </a:lnTo>
                  <a:lnTo>
                    <a:pt x="379362" y="0"/>
                  </a:lnTo>
                  <a:lnTo>
                    <a:pt x="379362" y="0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rgbClr val="F29879"/>
                </a:solidFill>
              </a:endParaRPr>
            </a:p>
          </xdr:txBody>
        </xdr:sp>
        <xdr:sp macro="" textlink="">
          <xdr:nvSpPr>
            <xdr:cNvPr id="48" name="Forme libre : forme 47">
              <a:extLst>
                <a:ext uri="{FF2B5EF4-FFF2-40B4-BE49-F238E27FC236}">
                  <a16:creationId xmlns:a16="http://schemas.microsoft.com/office/drawing/2014/main" id="{0DF139AF-6A5A-F06D-4CFE-E650F949418E}"/>
                </a:ext>
              </a:extLst>
            </xdr:cNvPr>
            <xdr:cNvSpPr/>
          </xdr:nvSpPr>
          <xdr:spPr>
            <a:xfrm>
              <a:off x="6572413" y="6378954"/>
              <a:ext cx="423496" cy="481707"/>
            </a:xfrm>
            <a:custGeom>
              <a:avLst/>
              <a:gdLst>
                <a:gd name="connsiteX0" fmla="*/ 423496 w 423496"/>
                <a:gd name="connsiteY0" fmla="*/ 367149 h 481707"/>
                <a:gd name="connsiteX1" fmla="*/ 423496 w 423496"/>
                <a:gd name="connsiteY1" fmla="*/ 441330 h 481707"/>
                <a:gd name="connsiteX2" fmla="*/ 252595 w 423496"/>
                <a:gd name="connsiteY2" fmla="*/ 481707 h 481707"/>
                <a:gd name="connsiteX3" fmla="*/ 118785 w 423496"/>
                <a:gd name="connsiteY3" fmla="*/ 450251 h 481707"/>
                <a:gd name="connsiteX4" fmla="*/ 31926 w 423496"/>
                <a:gd name="connsiteY4" fmla="*/ 362924 h 481707"/>
                <a:gd name="connsiteX5" fmla="*/ 0 w 423496"/>
                <a:gd name="connsiteY5" fmla="*/ 242732 h 481707"/>
                <a:gd name="connsiteX6" fmla="*/ 73243 w 423496"/>
                <a:gd name="connsiteY6" fmla="*/ 69956 h 481707"/>
                <a:gd name="connsiteX7" fmla="*/ 254004 w 423496"/>
                <a:gd name="connsiteY7" fmla="*/ 0 h 481707"/>
                <a:gd name="connsiteX8" fmla="*/ 418801 w 423496"/>
                <a:gd name="connsiteY8" fmla="*/ 38499 h 481707"/>
                <a:gd name="connsiteX9" fmla="*/ 418801 w 423496"/>
                <a:gd name="connsiteY9" fmla="*/ 110802 h 481707"/>
                <a:gd name="connsiteX10" fmla="*/ 257290 w 423496"/>
                <a:gd name="connsiteY10" fmla="*/ 63852 h 481707"/>
                <a:gd name="connsiteX11" fmla="*/ 123011 w 423496"/>
                <a:gd name="connsiteY11" fmla="*/ 115028 h 481707"/>
                <a:gd name="connsiteX12" fmla="*/ 69487 w 423496"/>
                <a:gd name="connsiteY12" fmla="*/ 242732 h 481707"/>
                <a:gd name="connsiteX13" fmla="*/ 122072 w 423496"/>
                <a:gd name="connsiteY13" fmla="*/ 369966 h 481707"/>
                <a:gd name="connsiteX14" fmla="*/ 256352 w 423496"/>
                <a:gd name="connsiteY14" fmla="*/ 419733 h 481707"/>
                <a:gd name="connsiteX15" fmla="*/ 423496 w 423496"/>
                <a:gd name="connsiteY15" fmla="*/ 367149 h 48170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</a:cxnLst>
              <a:rect l="l" t="t" r="r" b="b"/>
              <a:pathLst>
                <a:path w="423496" h="481707">
                  <a:moveTo>
                    <a:pt x="423496" y="367149"/>
                  </a:moveTo>
                  <a:lnTo>
                    <a:pt x="423496" y="441330"/>
                  </a:lnTo>
                  <a:cubicBezTo>
                    <a:pt x="374198" y="468092"/>
                    <a:pt x="316918" y="481707"/>
                    <a:pt x="252595" y="481707"/>
                  </a:cubicBezTo>
                  <a:cubicBezTo>
                    <a:pt x="200011" y="481707"/>
                    <a:pt x="155407" y="471378"/>
                    <a:pt x="118785" y="450251"/>
                  </a:cubicBezTo>
                  <a:cubicBezTo>
                    <a:pt x="82164" y="429123"/>
                    <a:pt x="53054" y="400014"/>
                    <a:pt x="31926" y="362924"/>
                  </a:cubicBezTo>
                  <a:cubicBezTo>
                    <a:pt x="10799" y="325833"/>
                    <a:pt x="0" y="285926"/>
                    <a:pt x="0" y="242732"/>
                  </a:cubicBezTo>
                  <a:cubicBezTo>
                    <a:pt x="0" y="174185"/>
                    <a:pt x="24414" y="116906"/>
                    <a:pt x="73243" y="69956"/>
                  </a:cubicBezTo>
                  <a:cubicBezTo>
                    <a:pt x="122072" y="23475"/>
                    <a:pt x="182169" y="0"/>
                    <a:pt x="254004" y="0"/>
                  </a:cubicBezTo>
                  <a:cubicBezTo>
                    <a:pt x="303302" y="0"/>
                    <a:pt x="358235" y="13146"/>
                    <a:pt x="418801" y="38499"/>
                  </a:cubicBezTo>
                  <a:lnTo>
                    <a:pt x="418801" y="110802"/>
                  </a:lnTo>
                  <a:cubicBezTo>
                    <a:pt x="363869" y="79346"/>
                    <a:pt x="309875" y="63852"/>
                    <a:pt x="257290" y="63852"/>
                  </a:cubicBezTo>
                  <a:cubicBezTo>
                    <a:pt x="203297" y="63852"/>
                    <a:pt x="158694" y="80754"/>
                    <a:pt x="123011" y="115028"/>
                  </a:cubicBezTo>
                  <a:cubicBezTo>
                    <a:pt x="87329" y="148832"/>
                    <a:pt x="69487" y="191556"/>
                    <a:pt x="69487" y="242732"/>
                  </a:cubicBezTo>
                  <a:cubicBezTo>
                    <a:pt x="69487" y="294377"/>
                    <a:pt x="86859" y="336632"/>
                    <a:pt x="122072" y="369966"/>
                  </a:cubicBezTo>
                  <a:cubicBezTo>
                    <a:pt x="157285" y="403301"/>
                    <a:pt x="201888" y="419733"/>
                    <a:pt x="256352" y="419733"/>
                  </a:cubicBezTo>
                  <a:cubicBezTo>
                    <a:pt x="313631" y="419264"/>
                    <a:pt x="369503" y="401892"/>
                    <a:pt x="423496" y="367149"/>
                  </a:cubicBez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rgbClr val="F29879"/>
                </a:solidFill>
              </a:endParaRPr>
            </a:p>
          </xdr:txBody>
        </xdr:sp>
        <xdr:sp macro="" textlink="">
          <xdr:nvSpPr>
            <xdr:cNvPr id="49" name="Forme libre : forme 48">
              <a:extLst>
                <a:ext uri="{FF2B5EF4-FFF2-40B4-BE49-F238E27FC236}">
                  <a16:creationId xmlns:a16="http://schemas.microsoft.com/office/drawing/2014/main" id="{1EBA5766-B576-8494-5D42-7D7C830D98CA}"/>
                </a:ext>
              </a:extLst>
            </xdr:cNvPr>
            <xdr:cNvSpPr/>
          </xdr:nvSpPr>
          <xdr:spPr>
            <a:xfrm>
              <a:off x="7057885" y="6378015"/>
              <a:ext cx="505660" cy="482646"/>
            </a:xfrm>
            <a:custGeom>
              <a:avLst/>
              <a:gdLst>
                <a:gd name="connsiteX0" fmla="*/ 251656 w 505660"/>
                <a:gd name="connsiteY0" fmla="*/ 0 h 482646"/>
                <a:gd name="connsiteX1" fmla="*/ 433356 w 505660"/>
                <a:gd name="connsiteY1" fmla="*/ 69016 h 482646"/>
                <a:gd name="connsiteX2" fmla="*/ 505660 w 505660"/>
                <a:gd name="connsiteY2" fmla="*/ 242262 h 482646"/>
                <a:gd name="connsiteX3" fmla="*/ 432417 w 505660"/>
                <a:gd name="connsiteY3" fmla="*/ 414569 h 482646"/>
                <a:gd name="connsiteX4" fmla="*/ 247900 w 505660"/>
                <a:gd name="connsiteY4" fmla="*/ 482646 h 482646"/>
                <a:gd name="connsiteX5" fmla="*/ 70896 w 505660"/>
                <a:gd name="connsiteY5" fmla="*/ 414569 h 482646"/>
                <a:gd name="connsiteX6" fmla="*/ 0 w 505660"/>
                <a:gd name="connsiteY6" fmla="*/ 243670 h 482646"/>
                <a:gd name="connsiteX7" fmla="*/ 71365 w 505660"/>
                <a:gd name="connsiteY7" fmla="*/ 69016 h 482646"/>
                <a:gd name="connsiteX8" fmla="*/ 251656 w 505660"/>
                <a:gd name="connsiteY8" fmla="*/ 0 h 482646"/>
                <a:gd name="connsiteX9" fmla="*/ 254473 w 505660"/>
                <a:gd name="connsiteY9" fmla="*/ 63852 h 482646"/>
                <a:gd name="connsiteX10" fmla="*/ 121602 w 505660"/>
                <a:gd name="connsiteY10" fmla="*/ 114558 h 482646"/>
                <a:gd name="connsiteX11" fmla="*/ 69487 w 505660"/>
                <a:gd name="connsiteY11" fmla="*/ 243670 h 482646"/>
                <a:gd name="connsiteX12" fmla="*/ 121602 w 505660"/>
                <a:gd name="connsiteY12" fmla="*/ 370436 h 482646"/>
                <a:gd name="connsiteX13" fmla="*/ 252126 w 505660"/>
                <a:gd name="connsiteY13" fmla="*/ 421142 h 482646"/>
                <a:gd name="connsiteX14" fmla="*/ 383588 w 505660"/>
                <a:gd name="connsiteY14" fmla="*/ 369497 h 482646"/>
                <a:gd name="connsiteX15" fmla="*/ 436173 w 505660"/>
                <a:gd name="connsiteY15" fmla="*/ 241323 h 482646"/>
                <a:gd name="connsiteX16" fmla="*/ 383588 w 505660"/>
                <a:gd name="connsiteY16" fmla="*/ 115497 h 482646"/>
                <a:gd name="connsiteX17" fmla="*/ 254473 w 505660"/>
                <a:gd name="connsiteY17" fmla="*/ 63852 h 482646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</a:cxnLst>
              <a:rect l="l" t="t" r="r" b="b"/>
              <a:pathLst>
                <a:path w="505660" h="482646">
                  <a:moveTo>
                    <a:pt x="251656" y="0"/>
                  </a:moveTo>
                  <a:cubicBezTo>
                    <a:pt x="324430" y="0"/>
                    <a:pt x="384996" y="23005"/>
                    <a:pt x="433356" y="69016"/>
                  </a:cubicBezTo>
                  <a:cubicBezTo>
                    <a:pt x="481715" y="115028"/>
                    <a:pt x="505660" y="172776"/>
                    <a:pt x="505660" y="242262"/>
                  </a:cubicBezTo>
                  <a:cubicBezTo>
                    <a:pt x="505660" y="311748"/>
                    <a:pt x="481245" y="369027"/>
                    <a:pt x="432417" y="414569"/>
                  </a:cubicBezTo>
                  <a:cubicBezTo>
                    <a:pt x="383588" y="460110"/>
                    <a:pt x="322082" y="482646"/>
                    <a:pt x="247900" y="482646"/>
                  </a:cubicBezTo>
                  <a:cubicBezTo>
                    <a:pt x="177005" y="482646"/>
                    <a:pt x="117846" y="460110"/>
                    <a:pt x="70896" y="414569"/>
                  </a:cubicBezTo>
                  <a:cubicBezTo>
                    <a:pt x="23475" y="369027"/>
                    <a:pt x="0" y="312218"/>
                    <a:pt x="0" y="243670"/>
                  </a:cubicBezTo>
                  <a:cubicBezTo>
                    <a:pt x="0" y="173245"/>
                    <a:pt x="23945" y="115497"/>
                    <a:pt x="71365" y="69016"/>
                  </a:cubicBezTo>
                  <a:cubicBezTo>
                    <a:pt x="119255" y="23005"/>
                    <a:pt x="179352" y="0"/>
                    <a:pt x="251656" y="0"/>
                  </a:cubicBezTo>
                  <a:close/>
                  <a:moveTo>
                    <a:pt x="254473" y="63852"/>
                  </a:moveTo>
                  <a:cubicBezTo>
                    <a:pt x="200480" y="63852"/>
                    <a:pt x="156346" y="80754"/>
                    <a:pt x="121602" y="114558"/>
                  </a:cubicBezTo>
                  <a:cubicBezTo>
                    <a:pt x="86859" y="148362"/>
                    <a:pt x="69487" y="191087"/>
                    <a:pt x="69487" y="243670"/>
                  </a:cubicBezTo>
                  <a:cubicBezTo>
                    <a:pt x="69487" y="294377"/>
                    <a:pt x="86859" y="336632"/>
                    <a:pt x="121602" y="370436"/>
                  </a:cubicBezTo>
                  <a:cubicBezTo>
                    <a:pt x="156346" y="404240"/>
                    <a:pt x="200010" y="421142"/>
                    <a:pt x="252126" y="421142"/>
                  </a:cubicBezTo>
                  <a:cubicBezTo>
                    <a:pt x="304711" y="421142"/>
                    <a:pt x="348375" y="403770"/>
                    <a:pt x="383588" y="369497"/>
                  </a:cubicBezTo>
                  <a:cubicBezTo>
                    <a:pt x="418801" y="335223"/>
                    <a:pt x="436173" y="292499"/>
                    <a:pt x="436173" y="241323"/>
                  </a:cubicBezTo>
                  <a:cubicBezTo>
                    <a:pt x="436173" y="191556"/>
                    <a:pt x="418801" y="149770"/>
                    <a:pt x="383588" y="115497"/>
                  </a:cubicBezTo>
                  <a:cubicBezTo>
                    <a:pt x="348844" y="80754"/>
                    <a:pt x="305650" y="63852"/>
                    <a:pt x="254473" y="63852"/>
                  </a:cubicBez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rgbClr val="F29879"/>
                </a:solidFill>
              </a:endParaRPr>
            </a:p>
          </xdr:txBody>
        </xdr:sp>
      </xdr:grpSp>
      <xdr:grpSp>
        <xdr:nvGrpSpPr>
          <xdr:cNvPr id="15" name="Graphique 5">
            <a:extLst>
              <a:ext uri="{FF2B5EF4-FFF2-40B4-BE49-F238E27FC236}">
                <a16:creationId xmlns:a16="http://schemas.microsoft.com/office/drawing/2014/main" id="{C9DB3D14-7388-D8CD-486B-A3167D20F08C}"/>
              </a:ext>
            </a:extLst>
          </xdr:cNvPr>
          <xdr:cNvGrpSpPr/>
        </xdr:nvGrpSpPr>
        <xdr:grpSpPr>
          <a:xfrm>
            <a:off x="5999664" y="4602668"/>
            <a:ext cx="520214" cy="631007"/>
            <a:chOff x="7764964" y="6469568"/>
            <a:chExt cx="520214" cy="631007"/>
          </a:xfrm>
          <a:solidFill>
            <a:schemeClr val="accent5"/>
          </a:solidFill>
        </xdr:grpSpPr>
        <xdr:grpSp>
          <xdr:nvGrpSpPr>
            <xdr:cNvPr id="42" name="Graphique 5">
              <a:extLst>
                <a:ext uri="{FF2B5EF4-FFF2-40B4-BE49-F238E27FC236}">
                  <a16:creationId xmlns:a16="http://schemas.microsoft.com/office/drawing/2014/main" id="{3B4FD548-F172-D151-87EC-89635E16CFF3}"/>
                </a:ext>
              </a:extLst>
            </xdr:cNvPr>
            <xdr:cNvGrpSpPr/>
          </xdr:nvGrpSpPr>
          <xdr:grpSpPr>
            <a:xfrm>
              <a:off x="7764964" y="6469568"/>
              <a:ext cx="404246" cy="631007"/>
              <a:chOff x="7764964" y="6469568"/>
              <a:chExt cx="404246" cy="631007"/>
            </a:xfrm>
            <a:grpFill/>
          </xdr:grpSpPr>
          <xdr:sp macro="" textlink="">
            <xdr:nvSpPr>
              <xdr:cNvPr id="44" name="Forme libre : forme 43">
                <a:extLst>
                  <a:ext uri="{FF2B5EF4-FFF2-40B4-BE49-F238E27FC236}">
                    <a16:creationId xmlns:a16="http://schemas.microsoft.com/office/drawing/2014/main" id="{882A0201-1FA6-676F-8D83-2D3CBE1A5755}"/>
                  </a:ext>
                </a:extLst>
              </xdr:cNvPr>
              <xdr:cNvSpPr/>
            </xdr:nvSpPr>
            <xdr:spPr>
              <a:xfrm>
                <a:off x="7764964" y="6469568"/>
                <a:ext cx="294850" cy="254469"/>
              </a:xfrm>
              <a:custGeom>
                <a:avLst/>
                <a:gdLst>
                  <a:gd name="connsiteX0" fmla="*/ 294851 w 294850"/>
                  <a:gd name="connsiteY0" fmla="*/ 119723 h 254469"/>
                  <a:gd name="connsiteX1" fmla="*/ 148364 w 294850"/>
                  <a:gd name="connsiteY1" fmla="*/ 0 h 254469"/>
                  <a:gd name="connsiteX2" fmla="*/ 0 w 294850"/>
                  <a:gd name="connsiteY2" fmla="*/ 0 h 254469"/>
                  <a:gd name="connsiteX3" fmla="*/ 0 w 294850"/>
                  <a:gd name="connsiteY3" fmla="*/ 254469 h 254469"/>
                  <a:gd name="connsiteX4" fmla="*/ 118785 w 294850"/>
                  <a:gd name="connsiteY4" fmla="*/ 254469 h 254469"/>
                  <a:gd name="connsiteX5" fmla="*/ 294851 w 294850"/>
                  <a:gd name="connsiteY5" fmla="*/ 119723 h 254469"/>
                  <a:gd name="connsiteX6" fmla="*/ 50237 w 294850"/>
                  <a:gd name="connsiteY6" fmla="*/ 44603 h 254469"/>
                  <a:gd name="connsiteX7" fmla="*/ 144608 w 294850"/>
                  <a:gd name="connsiteY7" fmla="*/ 44603 h 254469"/>
                  <a:gd name="connsiteX8" fmla="*/ 244144 w 294850"/>
                  <a:gd name="connsiteY8" fmla="*/ 125357 h 254469"/>
                  <a:gd name="connsiteX9" fmla="*/ 123480 w 294850"/>
                  <a:gd name="connsiteY9" fmla="*/ 210336 h 254469"/>
                  <a:gd name="connsiteX10" fmla="*/ 50237 w 294850"/>
                  <a:gd name="connsiteY10" fmla="*/ 210336 h 254469"/>
                  <a:gd name="connsiteX11" fmla="*/ 50237 w 294850"/>
                  <a:gd name="connsiteY11" fmla="*/ 44603 h 254469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  <a:cxn ang="0">
                    <a:pos x="connsiteX8" y="connsiteY8"/>
                  </a:cxn>
                  <a:cxn ang="0">
                    <a:pos x="connsiteX9" y="connsiteY9"/>
                  </a:cxn>
                  <a:cxn ang="0">
                    <a:pos x="connsiteX10" y="connsiteY10"/>
                  </a:cxn>
                  <a:cxn ang="0">
                    <a:pos x="connsiteX11" y="connsiteY11"/>
                  </a:cxn>
                </a:cxnLst>
                <a:rect l="l" t="t" r="r" b="b"/>
                <a:pathLst>
                  <a:path w="294850" h="254469">
                    <a:moveTo>
                      <a:pt x="294851" y="119723"/>
                    </a:moveTo>
                    <a:cubicBezTo>
                      <a:pt x="294851" y="36152"/>
                      <a:pt x="232406" y="0"/>
                      <a:pt x="148364" y="0"/>
                    </a:cubicBezTo>
                    <a:lnTo>
                      <a:pt x="0" y="0"/>
                    </a:lnTo>
                    <a:lnTo>
                      <a:pt x="0" y="254469"/>
                    </a:lnTo>
                    <a:lnTo>
                      <a:pt x="118785" y="254469"/>
                    </a:lnTo>
                    <a:cubicBezTo>
                      <a:pt x="235693" y="254469"/>
                      <a:pt x="294851" y="217379"/>
                      <a:pt x="294851" y="119723"/>
                    </a:cubicBezTo>
                    <a:close/>
                    <a:moveTo>
                      <a:pt x="50237" y="44603"/>
                    </a:moveTo>
                    <a:lnTo>
                      <a:pt x="144608" y="44603"/>
                    </a:lnTo>
                    <a:cubicBezTo>
                      <a:pt x="209400" y="44603"/>
                      <a:pt x="244144" y="68078"/>
                      <a:pt x="244144" y="125357"/>
                    </a:cubicBezTo>
                    <a:cubicBezTo>
                      <a:pt x="244144" y="200477"/>
                      <a:pt x="185925" y="210336"/>
                      <a:pt x="123480" y="210336"/>
                    </a:cubicBezTo>
                    <a:lnTo>
                      <a:pt x="50237" y="210336"/>
                    </a:lnTo>
                    <a:lnTo>
                      <a:pt x="50237" y="44603"/>
                    </a:lnTo>
                    <a:close/>
                  </a:path>
                </a:pathLst>
              </a:custGeom>
              <a:solidFill>
                <a:srgbClr val="F29879"/>
              </a:solidFill>
              <a:ln w="2753" cap="flat">
                <a:noFill/>
                <a:prstDash val="solid"/>
                <a:miter/>
              </a:ln>
            </xdr:spPr>
            <xdr:txBody>
              <a:bodyPr wrap="square" rtlCol="0" anchor="ctr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fr-FR" b="1">
                  <a:ln w="22225">
                    <a:solidFill>
                      <a:schemeClr val="accent6"/>
                    </a:solidFill>
                    <a:prstDash val="solid"/>
                  </a:ln>
                  <a:solidFill>
                    <a:schemeClr val="accent2">
                      <a:lumMod val="40000"/>
                      <a:lumOff val="60000"/>
                    </a:schemeClr>
                  </a:solidFill>
                </a:endParaRPr>
              </a:p>
            </xdr:txBody>
          </xdr:sp>
          <xdr:sp macro="" textlink="">
            <xdr:nvSpPr>
              <xdr:cNvPr id="45" name="Forme libre : forme 44">
                <a:extLst>
                  <a:ext uri="{FF2B5EF4-FFF2-40B4-BE49-F238E27FC236}">
                    <a16:creationId xmlns:a16="http://schemas.microsoft.com/office/drawing/2014/main" id="{F2C0E2D8-9F1D-0891-D05D-C1FED9F3C520}"/>
                  </a:ext>
                </a:extLst>
              </xdr:cNvPr>
              <xdr:cNvSpPr/>
            </xdr:nvSpPr>
            <xdr:spPr>
              <a:xfrm>
                <a:off x="7764964" y="6770517"/>
                <a:ext cx="404246" cy="330058"/>
              </a:xfrm>
              <a:custGeom>
                <a:avLst/>
                <a:gdLst>
                  <a:gd name="connsiteX0" fmla="*/ 94371 w 404246"/>
                  <a:gd name="connsiteY0" fmla="*/ 0 h 330058"/>
                  <a:gd name="connsiteX1" fmla="*/ 0 w 404246"/>
                  <a:gd name="connsiteY1" fmla="*/ 0 h 330058"/>
                  <a:gd name="connsiteX2" fmla="*/ 0 w 404246"/>
                  <a:gd name="connsiteY2" fmla="*/ 329589 h 330058"/>
                  <a:gd name="connsiteX3" fmla="*/ 49768 w 404246"/>
                  <a:gd name="connsiteY3" fmla="*/ 329589 h 330058"/>
                  <a:gd name="connsiteX4" fmla="*/ 49768 w 404246"/>
                  <a:gd name="connsiteY4" fmla="*/ 44603 h 330058"/>
                  <a:gd name="connsiteX5" fmla="*/ 91084 w 404246"/>
                  <a:gd name="connsiteY5" fmla="*/ 44603 h 330058"/>
                  <a:gd name="connsiteX6" fmla="*/ 253064 w 404246"/>
                  <a:gd name="connsiteY6" fmla="*/ 170898 h 330058"/>
                  <a:gd name="connsiteX7" fmla="*/ 345088 w 404246"/>
                  <a:gd name="connsiteY7" fmla="*/ 330059 h 330058"/>
                  <a:gd name="connsiteX8" fmla="*/ 404246 w 404246"/>
                  <a:gd name="connsiteY8" fmla="*/ 330059 h 330058"/>
                  <a:gd name="connsiteX9" fmla="*/ 293912 w 404246"/>
                  <a:gd name="connsiteY9" fmla="*/ 145545 h 330058"/>
                  <a:gd name="connsiteX10" fmla="*/ 94371 w 404246"/>
                  <a:gd name="connsiteY10" fmla="*/ 0 h 330058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  <a:cxn ang="0">
                    <a:pos x="connsiteX8" y="connsiteY8"/>
                  </a:cxn>
                  <a:cxn ang="0">
                    <a:pos x="connsiteX9" y="connsiteY9"/>
                  </a:cxn>
                  <a:cxn ang="0">
                    <a:pos x="connsiteX10" y="connsiteY10"/>
                  </a:cxn>
                </a:cxnLst>
                <a:rect l="l" t="t" r="r" b="b"/>
                <a:pathLst>
                  <a:path w="404246" h="330058">
                    <a:moveTo>
                      <a:pt x="94371" y="0"/>
                    </a:moveTo>
                    <a:lnTo>
                      <a:pt x="0" y="0"/>
                    </a:lnTo>
                    <a:lnTo>
                      <a:pt x="0" y="329589"/>
                    </a:lnTo>
                    <a:lnTo>
                      <a:pt x="49768" y="329589"/>
                    </a:lnTo>
                    <a:lnTo>
                      <a:pt x="49768" y="44603"/>
                    </a:lnTo>
                    <a:lnTo>
                      <a:pt x="91084" y="44603"/>
                    </a:lnTo>
                    <a:cubicBezTo>
                      <a:pt x="153529" y="44603"/>
                      <a:pt x="191559" y="64791"/>
                      <a:pt x="253064" y="170898"/>
                    </a:cubicBezTo>
                    <a:lnTo>
                      <a:pt x="345088" y="330059"/>
                    </a:lnTo>
                    <a:lnTo>
                      <a:pt x="404246" y="330059"/>
                    </a:lnTo>
                    <a:lnTo>
                      <a:pt x="293912" y="145545"/>
                    </a:lnTo>
                    <a:cubicBezTo>
                      <a:pt x="235693" y="44603"/>
                      <a:pt x="184516" y="0"/>
                      <a:pt x="94371" y="0"/>
                    </a:cubicBezTo>
                    <a:close/>
                  </a:path>
                </a:pathLst>
              </a:custGeom>
              <a:solidFill>
                <a:srgbClr val="F29879"/>
              </a:solidFill>
              <a:ln w="2753" cap="flat">
                <a:noFill/>
                <a:prstDash val="solid"/>
                <a:miter/>
              </a:ln>
            </xdr:spPr>
            <xdr:txBody>
              <a:bodyPr wrap="square" rtlCol="0" anchor="ctr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fr-FR" b="1">
                  <a:ln w="22225">
                    <a:solidFill>
                      <a:schemeClr val="accent6"/>
                    </a:solidFill>
                    <a:prstDash val="solid"/>
                  </a:ln>
                  <a:solidFill>
                    <a:schemeClr val="accent2">
                      <a:lumMod val="40000"/>
                      <a:lumOff val="60000"/>
                    </a:schemeClr>
                  </a:solidFill>
                </a:endParaRPr>
              </a:p>
            </xdr:txBody>
          </xdr:sp>
        </xdr:grpSp>
        <xdr:sp macro="" textlink="">
          <xdr:nvSpPr>
            <xdr:cNvPr id="43" name="Forme libre : forme 42">
              <a:extLst>
                <a:ext uri="{FF2B5EF4-FFF2-40B4-BE49-F238E27FC236}">
                  <a16:creationId xmlns:a16="http://schemas.microsoft.com/office/drawing/2014/main" id="{C6F43309-FB56-C5AB-98CC-DA138B6607D0}"/>
                </a:ext>
              </a:extLst>
            </xdr:cNvPr>
            <xdr:cNvSpPr/>
          </xdr:nvSpPr>
          <xdr:spPr>
            <a:xfrm>
              <a:off x="8280483" y="7007615"/>
              <a:ext cx="4695" cy="4695"/>
            </a:xfrm>
            <a:custGeom>
              <a:avLst/>
              <a:gdLst>
                <a:gd name="connsiteX0" fmla="*/ 0 w 4695"/>
                <a:gd name="connsiteY0" fmla="*/ 0 h 4695"/>
                <a:gd name="connsiteX1" fmla="*/ 0 w 4695"/>
                <a:gd name="connsiteY1" fmla="*/ 0 h 4695"/>
                <a:gd name="connsiteX2" fmla="*/ 0 w 4695"/>
                <a:gd name="connsiteY2" fmla="*/ 0 h 469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</a:cxnLst>
              <a:rect l="l" t="t" r="r" b="b"/>
              <a:pathLst>
                <a:path w="4695" h="4695">
                  <a:moveTo>
                    <a:pt x="0" y="0"/>
                  </a:moveTo>
                  <a:lnTo>
                    <a:pt x="0" y="0"/>
                  </a:lnTo>
                  <a:lnTo>
                    <a:pt x="0" y="0"/>
                  </a:lnTo>
                  <a:close/>
                </a:path>
              </a:pathLst>
            </a:custGeom>
            <a:grpFill/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</xdr:grpSp>
      <xdr:sp macro="" textlink="">
        <xdr:nvSpPr>
          <xdr:cNvPr id="16" name="Forme libre : forme 15">
            <a:extLst>
              <a:ext uri="{FF2B5EF4-FFF2-40B4-BE49-F238E27FC236}">
                <a16:creationId xmlns:a16="http://schemas.microsoft.com/office/drawing/2014/main" id="{3FB3A33B-064D-764B-1406-16BBC6E07AE9}"/>
              </a:ext>
            </a:extLst>
          </xdr:cNvPr>
          <xdr:cNvSpPr/>
        </xdr:nvSpPr>
        <xdr:spPr>
          <a:xfrm>
            <a:off x="5589783" y="4337400"/>
            <a:ext cx="1998226" cy="1067643"/>
          </a:xfrm>
          <a:custGeom>
            <a:avLst/>
            <a:gdLst>
              <a:gd name="connsiteX0" fmla="*/ 1464396 w 1998226"/>
              <a:gd name="connsiteY0" fmla="*/ 1067644 h 1067643"/>
              <a:gd name="connsiteX1" fmla="*/ 1998226 w 1998226"/>
              <a:gd name="connsiteY1" fmla="*/ 533822 h 1067643"/>
              <a:gd name="connsiteX2" fmla="*/ 1464396 w 1998226"/>
              <a:gd name="connsiteY2" fmla="*/ 0 h 1067643"/>
              <a:gd name="connsiteX3" fmla="*/ 0 w 1998226"/>
              <a:gd name="connsiteY3" fmla="*/ 0 h 106764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998226" h="1067643">
                <a:moveTo>
                  <a:pt x="1464396" y="1067644"/>
                </a:moveTo>
                <a:cubicBezTo>
                  <a:pt x="1759246" y="1067644"/>
                  <a:pt x="1998226" y="828668"/>
                  <a:pt x="1998226" y="533822"/>
                </a:cubicBezTo>
                <a:cubicBezTo>
                  <a:pt x="1998226" y="238976"/>
                  <a:pt x="1759246" y="0"/>
                  <a:pt x="1464396" y="0"/>
                </a:cubicBezTo>
                <a:lnTo>
                  <a:pt x="0" y="0"/>
                </a:lnTo>
              </a:path>
            </a:pathLst>
          </a:custGeom>
          <a:noFill/>
          <a:ln w="28575" cap="flat">
            <a:solidFill>
              <a:srgbClr val="263864"/>
            </a:solidFill>
            <a:prstDash val="solid"/>
            <a:miter/>
          </a:ln>
        </xdr:spPr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 b="1">
              <a:ln w="22225">
                <a:solidFill>
                  <a:schemeClr val="accent6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endParaRPr>
          </a:p>
        </xdr:txBody>
      </xdr:sp>
      <xdr:grpSp>
        <xdr:nvGrpSpPr>
          <xdr:cNvPr id="17" name="Graphique 5">
            <a:extLst>
              <a:ext uri="{FF2B5EF4-FFF2-40B4-BE49-F238E27FC236}">
                <a16:creationId xmlns:a16="http://schemas.microsoft.com/office/drawing/2014/main" id="{FAE77CD3-39E1-8B79-0705-3B829F58F15D}"/>
              </a:ext>
            </a:extLst>
          </xdr:cNvPr>
          <xdr:cNvGrpSpPr/>
        </xdr:nvGrpSpPr>
        <xdr:grpSpPr>
          <a:xfrm>
            <a:off x="5897311" y="4510646"/>
            <a:ext cx="1014137" cy="722560"/>
            <a:chOff x="7662611" y="6377546"/>
            <a:chExt cx="1014137" cy="722560"/>
          </a:xfrm>
          <a:solidFill>
            <a:schemeClr val="accent5"/>
          </a:solidFill>
        </xdr:grpSpPr>
        <xdr:sp macro="" textlink="">
          <xdr:nvSpPr>
            <xdr:cNvPr id="38" name="Forme libre : forme 37">
              <a:extLst>
                <a:ext uri="{FF2B5EF4-FFF2-40B4-BE49-F238E27FC236}">
                  <a16:creationId xmlns:a16="http://schemas.microsoft.com/office/drawing/2014/main" id="{1D955C2C-DB4B-873E-3F47-74D6FDA9593B}"/>
                </a:ext>
              </a:extLst>
            </xdr:cNvPr>
            <xdr:cNvSpPr/>
          </xdr:nvSpPr>
          <xdr:spPr>
            <a:xfrm>
              <a:off x="8332599" y="6758780"/>
              <a:ext cx="343680" cy="250243"/>
            </a:xfrm>
            <a:custGeom>
              <a:avLst/>
              <a:gdLst>
                <a:gd name="connsiteX0" fmla="*/ 49768 w 343680"/>
                <a:gd name="connsiteY0" fmla="*/ 205641 h 250243"/>
                <a:gd name="connsiteX1" fmla="*/ 49768 w 343680"/>
                <a:gd name="connsiteY1" fmla="*/ 44603 h 250243"/>
                <a:gd name="connsiteX2" fmla="*/ 343680 w 343680"/>
                <a:gd name="connsiteY2" fmla="*/ 44603 h 250243"/>
                <a:gd name="connsiteX3" fmla="*/ 343680 w 343680"/>
                <a:gd name="connsiteY3" fmla="*/ 0 h 250243"/>
                <a:gd name="connsiteX4" fmla="*/ 0 w 343680"/>
                <a:gd name="connsiteY4" fmla="*/ 0 h 250243"/>
                <a:gd name="connsiteX5" fmla="*/ 0 w 343680"/>
                <a:gd name="connsiteY5" fmla="*/ 250244 h 250243"/>
                <a:gd name="connsiteX6" fmla="*/ 343680 w 343680"/>
                <a:gd name="connsiteY6" fmla="*/ 250244 h 250243"/>
                <a:gd name="connsiteX7" fmla="*/ 343680 w 343680"/>
                <a:gd name="connsiteY7" fmla="*/ 205641 h 250243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</a:cxnLst>
              <a:rect l="l" t="t" r="r" b="b"/>
              <a:pathLst>
                <a:path w="343680" h="250243">
                  <a:moveTo>
                    <a:pt x="49768" y="205641"/>
                  </a:moveTo>
                  <a:lnTo>
                    <a:pt x="49768" y="44603"/>
                  </a:lnTo>
                  <a:lnTo>
                    <a:pt x="343680" y="44603"/>
                  </a:lnTo>
                  <a:lnTo>
                    <a:pt x="343680" y="0"/>
                  </a:lnTo>
                  <a:lnTo>
                    <a:pt x="0" y="0"/>
                  </a:lnTo>
                  <a:lnTo>
                    <a:pt x="0" y="250244"/>
                  </a:lnTo>
                  <a:lnTo>
                    <a:pt x="343680" y="250244"/>
                  </a:lnTo>
                  <a:lnTo>
                    <a:pt x="343680" y="205641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9" name="Forme libre : forme 38">
              <a:extLst>
                <a:ext uri="{FF2B5EF4-FFF2-40B4-BE49-F238E27FC236}">
                  <a16:creationId xmlns:a16="http://schemas.microsoft.com/office/drawing/2014/main" id="{981D2F0D-74B2-19F6-DD5A-2ADB580C3DDE}"/>
                </a:ext>
              </a:extLst>
            </xdr:cNvPr>
            <xdr:cNvSpPr/>
          </xdr:nvSpPr>
          <xdr:spPr>
            <a:xfrm>
              <a:off x="8332599" y="6468629"/>
              <a:ext cx="343680" cy="243670"/>
            </a:xfrm>
            <a:custGeom>
              <a:avLst/>
              <a:gdLst>
                <a:gd name="connsiteX0" fmla="*/ 49768 w 343680"/>
                <a:gd name="connsiteY0" fmla="*/ 199068 h 243670"/>
                <a:gd name="connsiteX1" fmla="*/ 49768 w 343680"/>
                <a:gd name="connsiteY1" fmla="*/ 45542 h 243670"/>
                <a:gd name="connsiteX2" fmla="*/ 343680 w 343680"/>
                <a:gd name="connsiteY2" fmla="*/ 45542 h 243670"/>
                <a:gd name="connsiteX3" fmla="*/ 343680 w 343680"/>
                <a:gd name="connsiteY3" fmla="*/ 0 h 243670"/>
                <a:gd name="connsiteX4" fmla="*/ 0 w 343680"/>
                <a:gd name="connsiteY4" fmla="*/ 0 h 243670"/>
                <a:gd name="connsiteX5" fmla="*/ 0 w 343680"/>
                <a:gd name="connsiteY5" fmla="*/ 243671 h 243670"/>
                <a:gd name="connsiteX6" fmla="*/ 343680 w 343680"/>
                <a:gd name="connsiteY6" fmla="*/ 243671 h 243670"/>
                <a:gd name="connsiteX7" fmla="*/ 343680 w 343680"/>
                <a:gd name="connsiteY7" fmla="*/ 199068 h 24367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</a:cxnLst>
              <a:rect l="l" t="t" r="r" b="b"/>
              <a:pathLst>
                <a:path w="343680" h="243670">
                  <a:moveTo>
                    <a:pt x="49768" y="199068"/>
                  </a:moveTo>
                  <a:lnTo>
                    <a:pt x="49768" y="45542"/>
                  </a:lnTo>
                  <a:lnTo>
                    <a:pt x="343680" y="45542"/>
                  </a:lnTo>
                  <a:lnTo>
                    <a:pt x="343680" y="0"/>
                  </a:lnTo>
                  <a:lnTo>
                    <a:pt x="0" y="0"/>
                  </a:lnTo>
                  <a:lnTo>
                    <a:pt x="0" y="243671"/>
                  </a:lnTo>
                  <a:lnTo>
                    <a:pt x="343680" y="243671"/>
                  </a:lnTo>
                  <a:lnTo>
                    <a:pt x="343680" y="199068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40" name="Forme libre : forme 39">
              <a:extLst>
                <a:ext uri="{FF2B5EF4-FFF2-40B4-BE49-F238E27FC236}">
                  <a16:creationId xmlns:a16="http://schemas.microsoft.com/office/drawing/2014/main" id="{D0E15E47-DE59-EA76-5D3B-F69C0F914030}"/>
                </a:ext>
              </a:extLst>
            </xdr:cNvPr>
            <xdr:cNvSpPr/>
          </xdr:nvSpPr>
          <xdr:spPr>
            <a:xfrm>
              <a:off x="8229777" y="6377546"/>
              <a:ext cx="446502" cy="630069"/>
            </a:xfrm>
            <a:custGeom>
              <a:avLst/>
              <a:gdLst>
                <a:gd name="connsiteX0" fmla="*/ 0 w 446502"/>
                <a:gd name="connsiteY0" fmla="*/ 0 h 630069"/>
                <a:gd name="connsiteX1" fmla="*/ 0 w 446502"/>
                <a:gd name="connsiteY1" fmla="*/ 541803 h 630069"/>
                <a:gd name="connsiteX2" fmla="*/ 50707 w 446502"/>
                <a:gd name="connsiteY2" fmla="*/ 630069 h 630069"/>
                <a:gd name="connsiteX3" fmla="*/ 50707 w 446502"/>
                <a:gd name="connsiteY3" fmla="*/ 630069 h 630069"/>
                <a:gd name="connsiteX4" fmla="*/ 50707 w 446502"/>
                <a:gd name="connsiteY4" fmla="*/ 44133 h 630069"/>
                <a:gd name="connsiteX5" fmla="*/ 446502 w 446502"/>
                <a:gd name="connsiteY5" fmla="*/ 44133 h 630069"/>
                <a:gd name="connsiteX6" fmla="*/ 446502 w 446502"/>
                <a:gd name="connsiteY6" fmla="*/ 0 h 63006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</a:cxnLst>
              <a:rect l="l" t="t" r="r" b="b"/>
              <a:pathLst>
                <a:path w="446502" h="630069">
                  <a:moveTo>
                    <a:pt x="0" y="0"/>
                  </a:moveTo>
                  <a:lnTo>
                    <a:pt x="0" y="541803"/>
                  </a:lnTo>
                  <a:lnTo>
                    <a:pt x="50707" y="630069"/>
                  </a:lnTo>
                  <a:lnTo>
                    <a:pt x="50707" y="630069"/>
                  </a:lnTo>
                  <a:lnTo>
                    <a:pt x="50707" y="44133"/>
                  </a:lnTo>
                  <a:lnTo>
                    <a:pt x="446502" y="44133"/>
                  </a:lnTo>
                  <a:lnTo>
                    <a:pt x="446502" y="0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41" name="Forme libre : forme 40">
              <a:extLst>
                <a:ext uri="{FF2B5EF4-FFF2-40B4-BE49-F238E27FC236}">
                  <a16:creationId xmlns:a16="http://schemas.microsoft.com/office/drawing/2014/main" id="{A709018F-F2FA-94A8-36D1-7F4540D71C61}"/>
                </a:ext>
              </a:extLst>
            </xdr:cNvPr>
            <xdr:cNvSpPr/>
          </xdr:nvSpPr>
          <xdr:spPr>
            <a:xfrm>
              <a:off x="7662611" y="6377546"/>
              <a:ext cx="1014137" cy="722560"/>
            </a:xfrm>
            <a:custGeom>
              <a:avLst/>
              <a:gdLst>
                <a:gd name="connsiteX0" fmla="*/ 648860 w 1014137"/>
                <a:gd name="connsiteY0" fmla="*/ 677958 h 722560"/>
                <a:gd name="connsiteX1" fmla="*/ 648860 w 1014137"/>
                <a:gd name="connsiteY1" fmla="*/ 677958 h 722560"/>
                <a:gd name="connsiteX2" fmla="*/ 598153 w 1014137"/>
                <a:gd name="connsiteY2" fmla="*/ 677958 h 722560"/>
                <a:gd name="connsiteX3" fmla="*/ 597684 w 1014137"/>
                <a:gd name="connsiteY3" fmla="*/ 677958 h 722560"/>
                <a:gd name="connsiteX4" fmla="*/ 569514 w 1014137"/>
                <a:gd name="connsiteY4" fmla="*/ 631008 h 722560"/>
                <a:gd name="connsiteX5" fmla="*/ 597684 w 1014137"/>
                <a:gd name="connsiteY5" fmla="*/ 677958 h 722560"/>
                <a:gd name="connsiteX6" fmla="*/ 598153 w 1014137"/>
                <a:gd name="connsiteY6" fmla="*/ 677958 h 722560"/>
                <a:gd name="connsiteX7" fmla="*/ 597684 w 1014137"/>
                <a:gd name="connsiteY7" fmla="*/ 677489 h 722560"/>
                <a:gd name="connsiteX8" fmla="*/ 576556 w 1014137"/>
                <a:gd name="connsiteY8" fmla="*/ 642746 h 722560"/>
                <a:gd name="connsiteX9" fmla="*/ 566696 w 1014137"/>
                <a:gd name="connsiteY9" fmla="*/ 626783 h 722560"/>
                <a:gd name="connsiteX10" fmla="*/ 563410 w 1014137"/>
                <a:gd name="connsiteY10" fmla="*/ 621618 h 722560"/>
                <a:gd name="connsiteX11" fmla="*/ 563410 w 1014137"/>
                <a:gd name="connsiteY11" fmla="*/ 621618 h 722560"/>
                <a:gd name="connsiteX12" fmla="*/ 479368 w 1014137"/>
                <a:gd name="connsiteY12" fmla="*/ 483116 h 722560"/>
                <a:gd name="connsiteX13" fmla="*/ 387344 w 1014137"/>
                <a:gd name="connsiteY13" fmla="*/ 383582 h 722560"/>
                <a:gd name="connsiteX14" fmla="*/ 499557 w 1014137"/>
                <a:gd name="connsiteY14" fmla="*/ 208928 h 722560"/>
                <a:gd name="connsiteX15" fmla="*/ 265272 w 1014137"/>
                <a:gd name="connsiteY15" fmla="*/ 0 h 722560"/>
                <a:gd name="connsiteX16" fmla="*/ 0 w 1014137"/>
                <a:gd name="connsiteY16" fmla="*/ 0 h 722560"/>
                <a:gd name="connsiteX17" fmla="*/ 0 w 1014137"/>
                <a:gd name="connsiteY17" fmla="*/ 722561 h 722560"/>
                <a:gd name="connsiteX18" fmla="*/ 50707 w 1014137"/>
                <a:gd name="connsiteY18" fmla="*/ 722561 h 722560"/>
                <a:gd name="connsiteX19" fmla="*/ 50707 w 1014137"/>
                <a:gd name="connsiteY19" fmla="*/ 44133 h 722560"/>
                <a:gd name="connsiteX20" fmla="*/ 256351 w 1014137"/>
                <a:gd name="connsiteY20" fmla="*/ 44133 h 722560"/>
                <a:gd name="connsiteX21" fmla="*/ 449319 w 1014137"/>
                <a:gd name="connsiteY21" fmla="*/ 212684 h 722560"/>
                <a:gd name="connsiteX22" fmla="*/ 303302 w 1014137"/>
                <a:gd name="connsiteY22" fmla="*/ 377009 h 722560"/>
                <a:gd name="connsiteX23" fmla="*/ 303302 w 1014137"/>
                <a:gd name="connsiteY23" fmla="*/ 381234 h 722560"/>
                <a:gd name="connsiteX24" fmla="*/ 435704 w 1014137"/>
                <a:gd name="connsiteY24" fmla="*/ 501896 h 722560"/>
                <a:gd name="connsiteX25" fmla="*/ 567166 w 1014137"/>
                <a:gd name="connsiteY25" fmla="*/ 722561 h 722560"/>
                <a:gd name="connsiteX26" fmla="*/ 567166 w 1014137"/>
                <a:gd name="connsiteY26" fmla="*/ 722561 h 722560"/>
                <a:gd name="connsiteX27" fmla="*/ 625385 w 1014137"/>
                <a:gd name="connsiteY27" fmla="*/ 722561 h 722560"/>
                <a:gd name="connsiteX28" fmla="*/ 1014137 w 1014137"/>
                <a:gd name="connsiteY28" fmla="*/ 722561 h 722560"/>
                <a:gd name="connsiteX29" fmla="*/ 1014137 w 1014137"/>
                <a:gd name="connsiteY29" fmla="*/ 677958 h 722560"/>
                <a:gd name="connsiteX30" fmla="*/ 648860 w 1014137"/>
                <a:gd name="connsiteY30" fmla="*/ 677958 h 722560"/>
                <a:gd name="connsiteX31" fmla="*/ 648860 w 1014137"/>
                <a:gd name="connsiteY31" fmla="*/ 677958 h 7225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  <a:cxn ang="0">
                  <a:pos x="connsiteX23" y="connsiteY23"/>
                </a:cxn>
                <a:cxn ang="0">
                  <a:pos x="connsiteX24" y="connsiteY24"/>
                </a:cxn>
                <a:cxn ang="0">
                  <a:pos x="connsiteX25" y="connsiteY25"/>
                </a:cxn>
                <a:cxn ang="0">
                  <a:pos x="connsiteX26" y="connsiteY26"/>
                </a:cxn>
                <a:cxn ang="0">
                  <a:pos x="connsiteX27" y="connsiteY27"/>
                </a:cxn>
                <a:cxn ang="0">
                  <a:pos x="connsiteX28" y="connsiteY28"/>
                </a:cxn>
                <a:cxn ang="0">
                  <a:pos x="connsiteX29" y="connsiteY29"/>
                </a:cxn>
                <a:cxn ang="0">
                  <a:pos x="connsiteX30" y="connsiteY30"/>
                </a:cxn>
                <a:cxn ang="0">
                  <a:pos x="connsiteX31" y="connsiteY31"/>
                </a:cxn>
              </a:cxnLst>
              <a:rect l="l" t="t" r="r" b="b"/>
              <a:pathLst>
                <a:path w="1014137" h="722560">
                  <a:moveTo>
                    <a:pt x="648860" y="677958"/>
                  </a:moveTo>
                  <a:lnTo>
                    <a:pt x="648860" y="677958"/>
                  </a:lnTo>
                  <a:lnTo>
                    <a:pt x="598153" y="677958"/>
                  </a:lnTo>
                  <a:lnTo>
                    <a:pt x="597684" y="677958"/>
                  </a:lnTo>
                  <a:cubicBezTo>
                    <a:pt x="597684" y="677958"/>
                    <a:pt x="580781" y="650727"/>
                    <a:pt x="569514" y="631008"/>
                  </a:cubicBezTo>
                  <a:cubicBezTo>
                    <a:pt x="580781" y="650727"/>
                    <a:pt x="597684" y="677958"/>
                    <a:pt x="597684" y="677958"/>
                  </a:cubicBezTo>
                  <a:lnTo>
                    <a:pt x="598153" y="677958"/>
                  </a:lnTo>
                  <a:lnTo>
                    <a:pt x="597684" y="677489"/>
                  </a:lnTo>
                  <a:lnTo>
                    <a:pt x="576556" y="642746"/>
                  </a:lnTo>
                  <a:lnTo>
                    <a:pt x="566696" y="626783"/>
                  </a:lnTo>
                  <a:lnTo>
                    <a:pt x="563410" y="621618"/>
                  </a:lnTo>
                  <a:lnTo>
                    <a:pt x="563410" y="621618"/>
                  </a:lnTo>
                  <a:lnTo>
                    <a:pt x="479368" y="483116"/>
                  </a:lnTo>
                  <a:cubicBezTo>
                    <a:pt x="443216" y="421611"/>
                    <a:pt x="422088" y="401423"/>
                    <a:pt x="387344" y="383582"/>
                  </a:cubicBezTo>
                  <a:cubicBezTo>
                    <a:pt x="461527" y="350717"/>
                    <a:pt x="499557" y="294377"/>
                    <a:pt x="499557" y="208928"/>
                  </a:cubicBezTo>
                  <a:cubicBezTo>
                    <a:pt x="499557" y="95309"/>
                    <a:pt x="429600" y="0"/>
                    <a:pt x="265272" y="0"/>
                  </a:cubicBezTo>
                  <a:lnTo>
                    <a:pt x="0" y="0"/>
                  </a:lnTo>
                  <a:lnTo>
                    <a:pt x="0" y="722561"/>
                  </a:lnTo>
                  <a:lnTo>
                    <a:pt x="50707" y="722561"/>
                  </a:lnTo>
                  <a:lnTo>
                    <a:pt x="50707" y="44133"/>
                  </a:lnTo>
                  <a:lnTo>
                    <a:pt x="256351" y="44133"/>
                  </a:lnTo>
                  <a:cubicBezTo>
                    <a:pt x="383588" y="44133"/>
                    <a:pt x="449319" y="110802"/>
                    <a:pt x="449319" y="212684"/>
                  </a:cubicBezTo>
                  <a:cubicBezTo>
                    <a:pt x="449319" y="304706"/>
                    <a:pt x="398612" y="359168"/>
                    <a:pt x="303302" y="377009"/>
                  </a:cubicBezTo>
                  <a:lnTo>
                    <a:pt x="303302" y="381234"/>
                  </a:lnTo>
                  <a:cubicBezTo>
                    <a:pt x="355417" y="400484"/>
                    <a:pt x="389222" y="426776"/>
                    <a:pt x="435704" y="501896"/>
                  </a:cubicBezTo>
                  <a:lnTo>
                    <a:pt x="567166" y="722561"/>
                  </a:lnTo>
                  <a:lnTo>
                    <a:pt x="567166" y="722561"/>
                  </a:lnTo>
                  <a:lnTo>
                    <a:pt x="625385" y="722561"/>
                  </a:lnTo>
                  <a:lnTo>
                    <a:pt x="1014137" y="722561"/>
                  </a:lnTo>
                  <a:lnTo>
                    <a:pt x="1014137" y="677958"/>
                  </a:lnTo>
                  <a:lnTo>
                    <a:pt x="648860" y="677958"/>
                  </a:lnTo>
                  <a:lnTo>
                    <a:pt x="648860" y="677958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rgbClr val="F29879"/>
                </a:solidFill>
              </a:endParaRPr>
            </a:p>
          </xdr:txBody>
        </xdr:sp>
      </xdr:grpSp>
      <xdr:grpSp>
        <xdr:nvGrpSpPr>
          <xdr:cNvPr id="19" name="Graphique 5">
            <a:extLst>
              <a:ext uri="{FF2B5EF4-FFF2-40B4-BE49-F238E27FC236}">
                <a16:creationId xmlns:a16="http://schemas.microsoft.com/office/drawing/2014/main" id="{FE80BB25-0EA8-05C7-D688-EEC63C1E60A2}"/>
              </a:ext>
            </a:extLst>
          </xdr:cNvPr>
          <xdr:cNvGrpSpPr/>
        </xdr:nvGrpSpPr>
        <xdr:grpSpPr>
          <a:xfrm>
            <a:off x="3939462" y="5098460"/>
            <a:ext cx="781261" cy="134277"/>
            <a:chOff x="5704762" y="6965360"/>
            <a:chExt cx="781261" cy="134277"/>
          </a:xfrm>
          <a:solidFill>
            <a:schemeClr val="accent5"/>
          </a:solidFill>
        </xdr:grpSpPr>
        <xdr:sp macro="" textlink="">
          <xdr:nvSpPr>
            <xdr:cNvPr id="32" name="Forme libre : forme 31">
              <a:extLst>
                <a:ext uri="{FF2B5EF4-FFF2-40B4-BE49-F238E27FC236}">
                  <a16:creationId xmlns:a16="http://schemas.microsoft.com/office/drawing/2014/main" id="{40DA00F0-DF03-971B-3EEA-1ECB5B61520C}"/>
                </a:ext>
              </a:extLst>
            </xdr:cNvPr>
            <xdr:cNvSpPr/>
          </xdr:nvSpPr>
          <xdr:spPr>
            <a:xfrm>
              <a:off x="5704762" y="6966768"/>
              <a:ext cx="92962" cy="131460"/>
            </a:xfrm>
            <a:custGeom>
              <a:avLst/>
              <a:gdLst>
                <a:gd name="connsiteX0" fmla="*/ 51176 w 92962"/>
                <a:gd name="connsiteY0" fmla="*/ 0 h 131460"/>
                <a:gd name="connsiteX1" fmla="*/ 81225 w 92962"/>
                <a:gd name="connsiteY1" fmla="*/ 10799 h 131460"/>
                <a:gd name="connsiteX2" fmla="*/ 92963 w 92962"/>
                <a:gd name="connsiteY2" fmla="*/ 38499 h 131460"/>
                <a:gd name="connsiteX3" fmla="*/ 81225 w 92962"/>
                <a:gd name="connsiteY3" fmla="*/ 66200 h 131460"/>
                <a:gd name="connsiteX4" fmla="*/ 50707 w 92962"/>
                <a:gd name="connsiteY4" fmla="*/ 76529 h 131460"/>
                <a:gd name="connsiteX5" fmla="*/ 26292 w 92962"/>
                <a:gd name="connsiteY5" fmla="*/ 76529 h 131460"/>
                <a:gd name="connsiteX6" fmla="*/ 26292 w 92962"/>
                <a:gd name="connsiteY6" fmla="*/ 131460 h 131460"/>
                <a:gd name="connsiteX7" fmla="*/ 0 w 92962"/>
                <a:gd name="connsiteY7" fmla="*/ 131460 h 131460"/>
                <a:gd name="connsiteX8" fmla="*/ 0 w 92962"/>
                <a:gd name="connsiteY8" fmla="*/ 0 h 131460"/>
                <a:gd name="connsiteX9" fmla="*/ 51176 w 92962"/>
                <a:gd name="connsiteY9" fmla="*/ 0 h 131460"/>
                <a:gd name="connsiteX10" fmla="*/ 44603 w 92962"/>
                <a:gd name="connsiteY10" fmla="*/ 56340 h 131460"/>
                <a:gd name="connsiteX11" fmla="*/ 60567 w 92962"/>
                <a:gd name="connsiteY11" fmla="*/ 51645 h 131460"/>
                <a:gd name="connsiteX12" fmla="*/ 66201 w 92962"/>
                <a:gd name="connsiteY12" fmla="*/ 38030 h 131460"/>
                <a:gd name="connsiteX13" fmla="*/ 42725 w 92962"/>
                <a:gd name="connsiteY13" fmla="*/ 19719 h 131460"/>
                <a:gd name="connsiteX14" fmla="*/ 25354 w 92962"/>
                <a:gd name="connsiteY14" fmla="*/ 19719 h 131460"/>
                <a:gd name="connsiteX15" fmla="*/ 25354 w 92962"/>
                <a:gd name="connsiteY15" fmla="*/ 56340 h 131460"/>
                <a:gd name="connsiteX16" fmla="*/ 44603 w 92962"/>
                <a:gd name="connsiteY16" fmla="*/ 5634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</a:cxnLst>
              <a:rect l="l" t="t" r="r" b="b"/>
              <a:pathLst>
                <a:path w="92962" h="131460">
                  <a:moveTo>
                    <a:pt x="51176" y="0"/>
                  </a:moveTo>
                  <a:cubicBezTo>
                    <a:pt x="63384" y="0"/>
                    <a:pt x="73243" y="3756"/>
                    <a:pt x="81225" y="10799"/>
                  </a:cubicBezTo>
                  <a:cubicBezTo>
                    <a:pt x="88737" y="17841"/>
                    <a:pt x="92963" y="27231"/>
                    <a:pt x="92963" y="38499"/>
                  </a:cubicBezTo>
                  <a:cubicBezTo>
                    <a:pt x="92963" y="49767"/>
                    <a:pt x="89207" y="59157"/>
                    <a:pt x="81225" y="66200"/>
                  </a:cubicBezTo>
                  <a:cubicBezTo>
                    <a:pt x="73243" y="73242"/>
                    <a:pt x="63384" y="76529"/>
                    <a:pt x="50707" y="76529"/>
                  </a:cubicBezTo>
                  <a:lnTo>
                    <a:pt x="26292" y="76529"/>
                  </a:lnTo>
                  <a:lnTo>
                    <a:pt x="26292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51176" y="0"/>
                  </a:lnTo>
                  <a:close/>
                  <a:moveTo>
                    <a:pt x="44603" y="56340"/>
                  </a:moveTo>
                  <a:cubicBezTo>
                    <a:pt x="51176" y="56340"/>
                    <a:pt x="56810" y="54932"/>
                    <a:pt x="60567" y="51645"/>
                  </a:cubicBezTo>
                  <a:cubicBezTo>
                    <a:pt x="64323" y="48359"/>
                    <a:pt x="66201" y="44133"/>
                    <a:pt x="66201" y="38030"/>
                  </a:cubicBezTo>
                  <a:cubicBezTo>
                    <a:pt x="66201" y="25823"/>
                    <a:pt x="58219" y="19719"/>
                    <a:pt x="42725" y="19719"/>
                  </a:cubicBezTo>
                  <a:lnTo>
                    <a:pt x="25354" y="19719"/>
                  </a:lnTo>
                  <a:lnTo>
                    <a:pt x="25354" y="56340"/>
                  </a:lnTo>
                  <a:lnTo>
                    <a:pt x="44603" y="56340"/>
                  </a:ln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3" name="Forme libre : forme 32">
              <a:extLst>
                <a:ext uri="{FF2B5EF4-FFF2-40B4-BE49-F238E27FC236}">
                  <a16:creationId xmlns:a16="http://schemas.microsoft.com/office/drawing/2014/main" id="{08CB68C0-B3CE-BCB2-601E-4525E7866E68}"/>
                </a:ext>
              </a:extLst>
            </xdr:cNvPr>
            <xdr:cNvSpPr/>
          </xdr:nvSpPr>
          <xdr:spPr>
            <a:xfrm>
              <a:off x="5822139" y="6966299"/>
              <a:ext cx="89206" cy="131460"/>
            </a:xfrm>
            <a:custGeom>
              <a:avLst/>
              <a:gdLst>
                <a:gd name="connsiteX0" fmla="*/ 25354 w 89206"/>
                <a:gd name="connsiteY0" fmla="*/ 469 h 131460"/>
                <a:gd name="connsiteX1" fmla="*/ 25354 w 89206"/>
                <a:gd name="connsiteY1" fmla="*/ 111741 h 131460"/>
                <a:gd name="connsiteX2" fmla="*/ 89207 w 89206"/>
                <a:gd name="connsiteY2" fmla="*/ 111741 h 131460"/>
                <a:gd name="connsiteX3" fmla="*/ 89207 w 89206"/>
                <a:gd name="connsiteY3" fmla="*/ 131460 h 131460"/>
                <a:gd name="connsiteX4" fmla="*/ 0 w 89206"/>
                <a:gd name="connsiteY4" fmla="*/ 131460 h 131460"/>
                <a:gd name="connsiteX5" fmla="*/ 0 w 89206"/>
                <a:gd name="connsiteY5" fmla="*/ 0 h 131460"/>
                <a:gd name="connsiteX6" fmla="*/ 25354 w 89206"/>
                <a:gd name="connsiteY6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</a:cxnLst>
              <a:rect l="l" t="t" r="r" b="b"/>
              <a:pathLst>
                <a:path w="89206" h="131460">
                  <a:moveTo>
                    <a:pt x="25354" y="469"/>
                  </a:moveTo>
                  <a:lnTo>
                    <a:pt x="25354" y="111741"/>
                  </a:lnTo>
                  <a:lnTo>
                    <a:pt x="89207" y="111741"/>
                  </a:lnTo>
                  <a:lnTo>
                    <a:pt x="89207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25354" y="0"/>
                  </a:ln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4" name="Forme libre : forme 33">
              <a:extLst>
                <a:ext uri="{FF2B5EF4-FFF2-40B4-BE49-F238E27FC236}">
                  <a16:creationId xmlns:a16="http://schemas.microsoft.com/office/drawing/2014/main" id="{787F8085-529B-7E96-0378-24AD53B972B7}"/>
                </a:ext>
              </a:extLst>
            </xdr:cNvPr>
            <xdr:cNvSpPr/>
          </xdr:nvSpPr>
          <xdr:spPr>
            <a:xfrm>
              <a:off x="5928248" y="6966768"/>
              <a:ext cx="120194" cy="132868"/>
            </a:xfrm>
            <a:custGeom>
              <a:avLst/>
              <a:gdLst>
                <a:gd name="connsiteX0" fmla="*/ 25354 w 120194"/>
                <a:gd name="connsiteY0" fmla="*/ 0 h 132868"/>
                <a:gd name="connsiteX1" fmla="*/ 25354 w 120194"/>
                <a:gd name="connsiteY1" fmla="*/ 76529 h 132868"/>
                <a:gd name="connsiteX2" fmla="*/ 29110 w 120194"/>
                <a:gd name="connsiteY2" fmla="*/ 95309 h 132868"/>
                <a:gd name="connsiteX3" fmla="*/ 40847 w 120194"/>
                <a:gd name="connsiteY3" fmla="*/ 106577 h 132868"/>
                <a:gd name="connsiteX4" fmla="*/ 59628 w 120194"/>
                <a:gd name="connsiteY4" fmla="*/ 111272 h 132868"/>
                <a:gd name="connsiteX5" fmla="*/ 79347 w 120194"/>
                <a:gd name="connsiteY5" fmla="*/ 107046 h 132868"/>
                <a:gd name="connsiteX6" fmla="*/ 91085 w 120194"/>
                <a:gd name="connsiteY6" fmla="*/ 95309 h 132868"/>
                <a:gd name="connsiteX7" fmla="*/ 94841 w 120194"/>
                <a:gd name="connsiteY7" fmla="*/ 74651 h 132868"/>
                <a:gd name="connsiteX8" fmla="*/ 94841 w 120194"/>
                <a:gd name="connsiteY8" fmla="*/ 0 h 132868"/>
                <a:gd name="connsiteX9" fmla="*/ 120194 w 120194"/>
                <a:gd name="connsiteY9" fmla="*/ 0 h 132868"/>
                <a:gd name="connsiteX10" fmla="*/ 120194 w 120194"/>
                <a:gd name="connsiteY10" fmla="*/ 77937 h 132868"/>
                <a:gd name="connsiteX11" fmla="*/ 104231 w 120194"/>
                <a:gd name="connsiteY11" fmla="*/ 118784 h 132868"/>
                <a:gd name="connsiteX12" fmla="*/ 59158 w 120194"/>
                <a:gd name="connsiteY12" fmla="*/ 132869 h 132868"/>
                <a:gd name="connsiteX13" fmla="*/ 27701 w 120194"/>
                <a:gd name="connsiteY13" fmla="*/ 126296 h 132868"/>
                <a:gd name="connsiteX14" fmla="*/ 7043 w 120194"/>
                <a:gd name="connsiteY14" fmla="*/ 107516 h 132868"/>
                <a:gd name="connsiteX15" fmla="*/ 0 w 120194"/>
                <a:gd name="connsiteY15" fmla="*/ 78876 h 132868"/>
                <a:gd name="connsiteX16" fmla="*/ 0 w 120194"/>
                <a:gd name="connsiteY16" fmla="*/ 0 h 132868"/>
                <a:gd name="connsiteX17" fmla="*/ 25354 w 120194"/>
                <a:gd name="connsiteY17" fmla="*/ 0 h 132868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</a:cxnLst>
              <a:rect l="l" t="t" r="r" b="b"/>
              <a:pathLst>
                <a:path w="120194" h="132868">
                  <a:moveTo>
                    <a:pt x="25354" y="0"/>
                  </a:moveTo>
                  <a:lnTo>
                    <a:pt x="25354" y="76529"/>
                  </a:lnTo>
                  <a:cubicBezTo>
                    <a:pt x="25354" y="84510"/>
                    <a:pt x="26293" y="90614"/>
                    <a:pt x="29110" y="95309"/>
                  </a:cubicBezTo>
                  <a:cubicBezTo>
                    <a:pt x="31457" y="100004"/>
                    <a:pt x="35213" y="103760"/>
                    <a:pt x="40847" y="106577"/>
                  </a:cubicBezTo>
                  <a:cubicBezTo>
                    <a:pt x="46012" y="109394"/>
                    <a:pt x="52585" y="111272"/>
                    <a:pt x="59628" y="111272"/>
                  </a:cubicBezTo>
                  <a:cubicBezTo>
                    <a:pt x="67609" y="111272"/>
                    <a:pt x="74183" y="109863"/>
                    <a:pt x="79347" y="107046"/>
                  </a:cubicBezTo>
                  <a:cubicBezTo>
                    <a:pt x="84511" y="104229"/>
                    <a:pt x="88737" y="100473"/>
                    <a:pt x="91085" y="95309"/>
                  </a:cubicBezTo>
                  <a:cubicBezTo>
                    <a:pt x="93432" y="90614"/>
                    <a:pt x="94841" y="83571"/>
                    <a:pt x="94841" y="74651"/>
                  </a:cubicBezTo>
                  <a:lnTo>
                    <a:pt x="94841" y="0"/>
                  </a:lnTo>
                  <a:lnTo>
                    <a:pt x="120194" y="0"/>
                  </a:lnTo>
                  <a:lnTo>
                    <a:pt x="120194" y="77937"/>
                  </a:lnTo>
                  <a:cubicBezTo>
                    <a:pt x="120194" y="95778"/>
                    <a:pt x="115029" y="109394"/>
                    <a:pt x="104231" y="118784"/>
                  </a:cubicBezTo>
                  <a:cubicBezTo>
                    <a:pt x="93432" y="128174"/>
                    <a:pt x="78878" y="132869"/>
                    <a:pt x="59158" y="132869"/>
                  </a:cubicBezTo>
                  <a:cubicBezTo>
                    <a:pt x="46951" y="132869"/>
                    <a:pt x="36622" y="130521"/>
                    <a:pt x="27701" y="126296"/>
                  </a:cubicBezTo>
                  <a:cubicBezTo>
                    <a:pt x="18780" y="122070"/>
                    <a:pt x="11738" y="115497"/>
                    <a:pt x="7043" y="107516"/>
                  </a:cubicBezTo>
                  <a:cubicBezTo>
                    <a:pt x="2348" y="99534"/>
                    <a:pt x="0" y="89675"/>
                    <a:pt x="0" y="78876"/>
                  </a:cubicBezTo>
                  <a:lnTo>
                    <a:pt x="0" y="0"/>
                  </a:lnTo>
                  <a:lnTo>
                    <a:pt x="25354" y="0"/>
                  </a:ln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5" name="Forme libre : forme 34">
              <a:extLst>
                <a:ext uri="{FF2B5EF4-FFF2-40B4-BE49-F238E27FC236}">
                  <a16:creationId xmlns:a16="http://schemas.microsoft.com/office/drawing/2014/main" id="{2AD37287-2994-14E7-65C0-09BD1D733D90}"/>
                </a:ext>
              </a:extLst>
            </xdr:cNvPr>
            <xdr:cNvSpPr/>
          </xdr:nvSpPr>
          <xdr:spPr>
            <a:xfrm>
              <a:off x="6074265" y="6965360"/>
              <a:ext cx="86858" cy="134277"/>
            </a:xfrm>
            <a:custGeom>
              <a:avLst/>
              <a:gdLst>
                <a:gd name="connsiteX0" fmla="*/ 44603 w 86858"/>
                <a:gd name="connsiteY0" fmla="*/ 0 h 134277"/>
                <a:gd name="connsiteX1" fmla="*/ 81694 w 86858"/>
                <a:gd name="connsiteY1" fmla="*/ 9390 h 134277"/>
                <a:gd name="connsiteX2" fmla="*/ 81694 w 86858"/>
                <a:gd name="connsiteY2" fmla="*/ 31926 h 134277"/>
                <a:gd name="connsiteX3" fmla="*/ 45542 w 86858"/>
                <a:gd name="connsiteY3" fmla="*/ 19719 h 134277"/>
                <a:gd name="connsiteX4" fmla="*/ 30518 w 86858"/>
                <a:gd name="connsiteY4" fmla="*/ 23475 h 134277"/>
                <a:gd name="connsiteX5" fmla="*/ 24884 w 86858"/>
                <a:gd name="connsiteY5" fmla="*/ 33335 h 134277"/>
                <a:gd name="connsiteX6" fmla="*/ 34743 w 86858"/>
                <a:gd name="connsiteY6" fmla="*/ 46950 h 134277"/>
                <a:gd name="connsiteX7" fmla="*/ 56341 w 86858"/>
                <a:gd name="connsiteY7" fmla="*/ 57279 h 134277"/>
                <a:gd name="connsiteX8" fmla="*/ 79816 w 86858"/>
                <a:gd name="connsiteY8" fmla="*/ 74181 h 134277"/>
                <a:gd name="connsiteX9" fmla="*/ 86859 w 86858"/>
                <a:gd name="connsiteY9" fmla="*/ 96717 h 134277"/>
                <a:gd name="connsiteX10" fmla="*/ 74652 w 86858"/>
                <a:gd name="connsiteY10" fmla="*/ 123948 h 134277"/>
                <a:gd name="connsiteX11" fmla="*/ 43195 w 86858"/>
                <a:gd name="connsiteY11" fmla="*/ 134277 h 134277"/>
                <a:gd name="connsiteX12" fmla="*/ 21597 w 86858"/>
                <a:gd name="connsiteY12" fmla="*/ 131460 h 134277"/>
                <a:gd name="connsiteX13" fmla="*/ 1408 w 86858"/>
                <a:gd name="connsiteY13" fmla="*/ 122070 h 134277"/>
                <a:gd name="connsiteX14" fmla="*/ 1408 w 86858"/>
                <a:gd name="connsiteY14" fmla="*/ 97187 h 134277"/>
                <a:gd name="connsiteX15" fmla="*/ 40847 w 86858"/>
                <a:gd name="connsiteY15" fmla="*/ 114558 h 134277"/>
                <a:gd name="connsiteX16" fmla="*/ 55871 w 86858"/>
                <a:gd name="connsiteY16" fmla="*/ 110333 h 134277"/>
                <a:gd name="connsiteX17" fmla="*/ 61505 w 86858"/>
                <a:gd name="connsiteY17" fmla="*/ 99534 h 134277"/>
                <a:gd name="connsiteX18" fmla="*/ 51646 w 86858"/>
                <a:gd name="connsiteY18" fmla="*/ 84510 h 134277"/>
                <a:gd name="connsiteX19" fmla="*/ 30518 w 86858"/>
                <a:gd name="connsiteY19" fmla="*/ 73712 h 134277"/>
                <a:gd name="connsiteX20" fmla="*/ 7512 w 86858"/>
                <a:gd name="connsiteY20" fmla="*/ 57279 h 134277"/>
                <a:gd name="connsiteX21" fmla="*/ 0 w 86858"/>
                <a:gd name="connsiteY21" fmla="*/ 35682 h 134277"/>
                <a:gd name="connsiteX22" fmla="*/ 12207 w 86858"/>
                <a:gd name="connsiteY22" fmla="*/ 9390 h 134277"/>
                <a:gd name="connsiteX23" fmla="*/ 44603 w 86858"/>
                <a:gd name="connsiteY23" fmla="*/ 0 h 13427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  <a:cxn ang="0">
                  <a:pos x="connsiteX23" y="connsiteY23"/>
                </a:cxn>
              </a:cxnLst>
              <a:rect l="l" t="t" r="r" b="b"/>
              <a:pathLst>
                <a:path w="86858" h="134277">
                  <a:moveTo>
                    <a:pt x="44603" y="0"/>
                  </a:moveTo>
                  <a:cubicBezTo>
                    <a:pt x="57280" y="0"/>
                    <a:pt x="69487" y="3287"/>
                    <a:pt x="81694" y="9390"/>
                  </a:cubicBezTo>
                  <a:lnTo>
                    <a:pt x="81694" y="31926"/>
                  </a:lnTo>
                  <a:cubicBezTo>
                    <a:pt x="68079" y="23945"/>
                    <a:pt x="55871" y="19719"/>
                    <a:pt x="45542" y="19719"/>
                  </a:cubicBezTo>
                  <a:cubicBezTo>
                    <a:pt x="38969" y="19719"/>
                    <a:pt x="34274" y="21128"/>
                    <a:pt x="30518" y="23475"/>
                  </a:cubicBezTo>
                  <a:cubicBezTo>
                    <a:pt x="26762" y="25823"/>
                    <a:pt x="24884" y="29109"/>
                    <a:pt x="24884" y="33335"/>
                  </a:cubicBezTo>
                  <a:cubicBezTo>
                    <a:pt x="24884" y="38499"/>
                    <a:pt x="28170" y="42725"/>
                    <a:pt x="34743" y="46950"/>
                  </a:cubicBezTo>
                  <a:cubicBezTo>
                    <a:pt x="36622" y="48358"/>
                    <a:pt x="43664" y="51645"/>
                    <a:pt x="56341" y="57279"/>
                  </a:cubicBezTo>
                  <a:cubicBezTo>
                    <a:pt x="67140" y="62443"/>
                    <a:pt x="75121" y="68078"/>
                    <a:pt x="79816" y="74181"/>
                  </a:cubicBezTo>
                  <a:cubicBezTo>
                    <a:pt x="84511" y="80285"/>
                    <a:pt x="86859" y="87797"/>
                    <a:pt x="86859" y="96717"/>
                  </a:cubicBezTo>
                  <a:cubicBezTo>
                    <a:pt x="86859" y="107985"/>
                    <a:pt x="82633" y="116906"/>
                    <a:pt x="74652" y="123948"/>
                  </a:cubicBezTo>
                  <a:cubicBezTo>
                    <a:pt x="66670" y="130991"/>
                    <a:pt x="55871" y="134277"/>
                    <a:pt x="43195" y="134277"/>
                  </a:cubicBezTo>
                  <a:cubicBezTo>
                    <a:pt x="34743" y="134277"/>
                    <a:pt x="27701" y="133338"/>
                    <a:pt x="21597" y="131460"/>
                  </a:cubicBezTo>
                  <a:cubicBezTo>
                    <a:pt x="15494" y="129582"/>
                    <a:pt x="8920" y="126296"/>
                    <a:pt x="1408" y="122070"/>
                  </a:cubicBezTo>
                  <a:lnTo>
                    <a:pt x="1408" y="97187"/>
                  </a:lnTo>
                  <a:cubicBezTo>
                    <a:pt x="15494" y="108924"/>
                    <a:pt x="28640" y="114558"/>
                    <a:pt x="40847" y="114558"/>
                  </a:cubicBezTo>
                  <a:cubicBezTo>
                    <a:pt x="46951" y="114558"/>
                    <a:pt x="52115" y="113150"/>
                    <a:pt x="55871" y="110333"/>
                  </a:cubicBezTo>
                  <a:cubicBezTo>
                    <a:pt x="59628" y="107516"/>
                    <a:pt x="61505" y="104229"/>
                    <a:pt x="61505" y="99534"/>
                  </a:cubicBezTo>
                  <a:cubicBezTo>
                    <a:pt x="61505" y="93431"/>
                    <a:pt x="58219" y="88736"/>
                    <a:pt x="51646" y="84510"/>
                  </a:cubicBezTo>
                  <a:cubicBezTo>
                    <a:pt x="46012" y="81693"/>
                    <a:pt x="38969" y="77937"/>
                    <a:pt x="30518" y="73712"/>
                  </a:cubicBezTo>
                  <a:cubicBezTo>
                    <a:pt x="20189" y="69017"/>
                    <a:pt x="12677" y="63383"/>
                    <a:pt x="7512" y="57279"/>
                  </a:cubicBezTo>
                  <a:cubicBezTo>
                    <a:pt x="2348" y="51176"/>
                    <a:pt x="0" y="43663"/>
                    <a:pt x="0" y="35682"/>
                  </a:cubicBezTo>
                  <a:cubicBezTo>
                    <a:pt x="0" y="24883"/>
                    <a:pt x="4225" y="15963"/>
                    <a:pt x="12207" y="9390"/>
                  </a:cubicBezTo>
                  <a:cubicBezTo>
                    <a:pt x="20189" y="3287"/>
                    <a:pt x="30987" y="0"/>
                    <a:pt x="44603" y="0"/>
                  </a:cubicBez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6" name="Forme libre : forme 35">
              <a:extLst>
                <a:ext uri="{FF2B5EF4-FFF2-40B4-BE49-F238E27FC236}">
                  <a16:creationId xmlns:a16="http://schemas.microsoft.com/office/drawing/2014/main" id="{CA0B2F45-32A0-32F0-C070-967C000CA3DF}"/>
                </a:ext>
              </a:extLst>
            </xdr:cNvPr>
            <xdr:cNvSpPr/>
          </xdr:nvSpPr>
          <xdr:spPr>
            <a:xfrm>
              <a:off x="6246575" y="6966299"/>
              <a:ext cx="125358" cy="131460"/>
            </a:xfrm>
            <a:custGeom>
              <a:avLst/>
              <a:gdLst>
                <a:gd name="connsiteX0" fmla="*/ 54932 w 125358"/>
                <a:gd name="connsiteY0" fmla="*/ 469 h 131460"/>
                <a:gd name="connsiteX1" fmla="*/ 91554 w 125358"/>
                <a:gd name="connsiteY1" fmla="*/ 8921 h 131460"/>
                <a:gd name="connsiteX2" fmla="*/ 116438 w 125358"/>
                <a:gd name="connsiteY2" fmla="*/ 32396 h 131460"/>
                <a:gd name="connsiteX3" fmla="*/ 125358 w 125358"/>
                <a:gd name="connsiteY3" fmla="*/ 66199 h 131460"/>
                <a:gd name="connsiteX4" fmla="*/ 116438 w 125358"/>
                <a:gd name="connsiteY4" fmla="*/ 100473 h 131460"/>
                <a:gd name="connsiteX5" fmla="*/ 91084 w 125358"/>
                <a:gd name="connsiteY5" fmla="*/ 123479 h 131460"/>
                <a:gd name="connsiteX6" fmla="*/ 53524 w 125358"/>
                <a:gd name="connsiteY6" fmla="*/ 131460 h 131460"/>
                <a:gd name="connsiteX7" fmla="*/ 0 w 125358"/>
                <a:gd name="connsiteY7" fmla="*/ 131460 h 131460"/>
                <a:gd name="connsiteX8" fmla="*/ 0 w 125358"/>
                <a:gd name="connsiteY8" fmla="*/ 0 h 131460"/>
                <a:gd name="connsiteX9" fmla="*/ 54932 w 125358"/>
                <a:gd name="connsiteY9" fmla="*/ 0 h 131460"/>
                <a:gd name="connsiteX10" fmla="*/ 52115 w 125358"/>
                <a:gd name="connsiteY10" fmla="*/ 112211 h 131460"/>
                <a:gd name="connsiteX11" fmla="*/ 85920 w 125358"/>
                <a:gd name="connsiteY11" fmla="*/ 99534 h 131460"/>
                <a:gd name="connsiteX12" fmla="*/ 98597 w 125358"/>
                <a:gd name="connsiteY12" fmla="*/ 66199 h 131460"/>
                <a:gd name="connsiteX13" fmla="*/ 85920 w 125358"/>
                <a:gd name="connsiteY13" fmla="*/ 32865 h 131460"/>
                <a:gd name="connsiteX14" fmla="*/ 51176 w 125358"/>
                <a:gd name="connsiteY14" fmla="*/ 20658 h 131460"/>
                <a:gd name="connsiteX15" fmla="*/ 24884 w 125358"/>
                <a:gd name="connsiteY15" fmla="*/ 20658 h 131460"/>
                <a:gd name="connsiteX16" fmla="*/ 24884 w 125358"/>
                <a:gd name="connsiteY16" fmla="*/ 112211 h 131460"/>
                <a:gd name="connsiteX17" fmla="*/ 52115 w 125358"/>
                <a:gd name="connsiteY17" fmla="*/ 112211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</a:cxnLst>
              <a:rect l="l" t="t" r="r" b="b"/>
              <a:pathLst>
                <a:path w="125358" h="131460">
                  <a:moveTo>
                    <a:pt x="54932" y="469"/>
                  </a:moveTo>
                  <a:cubicBezTo>
                    <a:pt x="68548" y="469"/>
                    <a:pt x="80755" y="3287"/>
                    <a:pt x="91554" y="8921"/>
                  </a:cubicBezTo>
                  <a:cubicBezTo>
                    <a:pt x="102353" y="14554"/>
                    <a:pt x="110334" y="22536"/>
                    <a:pt x="116438" y="32396"/>
                  </a:cubicBezTo>
                  <a:cubicBezTo>
                    <a:pt x="122541" y="42255"/>
                    <a:pt x="125358" y="53993"/>
                    <a:pt x="125358" y="66199"/>
                  </a:cubicBezTo>
                  <a:cubicBezTo>
                    <a:pt x="125358" y="78876"/>
                    <a:pt x="122541" y="90614"/>
                    <a:pt x="116438" y="100473"/>
                  </a:cubicBezTo>
                  <a:cubicBezTo>
                    <a:pt x="110334" y="110333"/>
                    <a:pt x="101883" y="118314"/>
                    <a:pt x="91084" y="123479"/>
                  </a:cubicBezTo>
                  <a:cubicBezTo>
                    <a:pt x="80286" y="129113"/>
                    <a:pt x="67609" y="131460"/>
                    <a:pt x="53524" y="131460"/>
                  </a:cubicBezTo>
                  <a:lnTo>
                    <a:pt x="0" y="131460"/>
                  </a:lnTo>
                  <a:lnTo>
                    <a:pt x="0" y="0"/>
                  </a:lnTo>
                  <a:lnTo>
                    <a:pt x="54932" y="0"/>
                  </a:lnTo>
                  <a:close/>
                  <a:moveTo>
                    <a:pt x="52115" y="112211"/>
                  </a:moveTo>
                  <a:cubicBezTo>
                    <a:pt x="66201" y="112211"/>
                    <a:pt x="77469" y="107985"/>
                    <a:pt x="85920" y="99534"/>
                  </a:cubicBezTo>
                  <a:cubicBezTo>
                    <a:pt x="94371" y="91083"/>
                    <a:pt x="98597" y="80284"/>
                    <a:pt x="98597" y="66199"/>
                  </a:cubicBezTo>
                  <a:cubicBezTo>
                    <a:pt x="98597" y="52114"/>
                    <a:pt x="94371" y="40847"/>
                    <a:pt x="85920" y="32865"/>
                  </a:cubicBezTo>
                  <a:cubicBezTo>
                    <a:pt x="77469" y="24883"/>
                    <a:pt x="65731" y="20658"/>
                    <a:pt x="51176" y="20658"/>
                  </a:cubicBezTo>
                  <a:lnTo>
                    <a:pt x="24884" y="20658"/>
                  </a:lnTo>
                  <a:lnTo>
                    <a:pt x="24884" y="112211"/>
                  </a:lnTo>
                  <a:lnTo>
                    <a:pt x="52115" y="112211"/>
                  </a:ln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7" name="Forme libre : forme 36">
              <a:extLst>
                <a:ext uri="{FF2B5EF4-FFF2-40B4-BE49-F238E27FC236}">
                  <a16:creationId xmlns:a16="http://schemas.microsoft.com/office/drawing/2014/main" id="{51A4971F-970E-D35B-8DDB-40A0492F581C}"/>
                </a:ext>
              </a:extLst>
            </xdr:cNvPr>
            <xdr:cNvSpPr/>
          </xdr:nvSpPr>
          <xdr:spPr>
            <a:xfrm>
              <a:off x="6399634" y="6965830"/>
              <a:ext cx="86389" cy="131460"/>
            </a:xfrm>
            <a:custGeom>
              <a:avLst/>
              <a:gdLst>
                <a:gd name="connsiteX0" fmla="*/ 84981 w 86389"/>
                <a:gd name="connsiteY0" fmla="*/ 939 h 131460"/>
                <a:gd name="connsiteX1" fmla="*/ 84981 w 86389"/>
                <a:gd name="connsiteY1" fmla="*/ 20658 h 131460"/>
                <a:gd name="connsiteX2" fmla="*/ 25354 w 86389"/>
                <a:gd name="connsiteY2" fmla="*/ 20658 h 131460"/>
                <a:gd name="connsiteX3" fmla="*/ 25354 w 86389"/>
                <a:gd name="connsiteY3" fmla="*/ 54931 h 131460"/>
                <a:gd name="connsiteX4" fmla="*/ 82164 w 86389"/>
                <a:gd name="connsiteY4" fmla="*/ 54931 h 131460"/>
                <a:gd name="connsiteX5" fmla="*/ 82164 w 86389"/>
                <a:gd name="connsiteY5" fmla="*/ 74650 h 131460"/>
                <a:gd name="connsiteX6" fmla="*/ 25354 w 86389"/>
                <a:gd name="connsiteY6" fmla="*/ 74650 h 131460"/>
                <a:gd name="connsiteX7" fmla="*/ 25354 w 86389"/>
                <a:gd name="connsiteY7" fmla="*/ 111741 h 131460"/>
                <a:gd name="connsiteX8" fmla="*/ 86390 w 86389"/>
                <a:gd name="connsiteY8" fmla="*/ 111741 h 131460"/>
                <a:gd name="connsiteX9" fmla="*/ 86390 w 86389"/>
                <a:gd name="connsiteY9" fmla="*/ 131460 h 131460"/>
                <a:gd name="connsiteX10" fmla="*/ 0 w 86389"/>
                <a:gd name="connsiteY10" fmla="*/ 131460 h 131460"/>
                <a:gd name="connsiteX11" fmla="*/ 0 w 86389"/>
                <a:gd name="connsiteY11" fmla="*/ 0 h 131460"/>
                <a:gd name="connsiteX12" fmla="*/ 84981 w 86389"/>
                <a:gd name="connsiteY12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</a:cxnLst>
              <a:rect l="l" t="t" r="r" b="b"/>
              <a:pathLst>
                <a:path w="86389" h="131460">
                  <a:moveTo>
                    <a:pt x="84981" y="939"/>
                  </a:moveTo>
                  <a:lnTo>
                    <a:pt x="84981" y="20658"/>
                  </a:lnTo>
                  <a:lnTo>
                    <a:pt x="25354" y="20658"/>
                  </a:lnTo>
                  <a:lnTo>
                    <a:pt x="25354" y="54931"/>
                  </a:lnTo>
                  <a:lnTo>
                    <a:pt x="82164" y="54931"/>
                  </a:lnTo>
                  <a:lnTo>
                    <a:pt x="82164" y="74650"/>
                  </a:lnTo>
                  <a:lnTo>
                    <a:pt x="25354" y="74650"/>
                  </a:lnTo>
                  <a:lnTo>
                    <a:pt x="25354" y="111741"/>
                  </a:lnTo>
                  <a:lnTo>
                    <a:pt x="86390" y="111741"/>
                  </a:lnTo>
                  <a:lnTo>
                    <a:pt x="86390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84981" y="0"/>
                  </a:ln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</xdr:grpSp>
      <xdr:grpSp>
        <xdr:nvGrpSpPr>
          <xdr:cNvPr id="20" name="Graphique 5">
            <a:extLst>
              <a:ext uri="{FF2B5EF4-FFF2-40B4-BE49-F238E27FC236}">
                <a16:creationId xmlns:a16="http://schemas.microsoft.com/office/drawing/2014/main" id="{39B85F1A-520A-813D-9419-FC312DC2F3A9}"/>
              </a:ext>
            </a:extLst>
          </xdr:cNvPr>
          <xdr:cNvGrpSpPr/>
        </xdr:nvGrpSpPr>
        <xdr:grpSpPr>
          <a:xfrm>
            <a:off x="4829180" y="5058552"/>
            <a:ext cx="941363" cy="175124"/>
            <a:chOff x="6594480" y="6925452"/>
            <a:chExt cx="941363" cy="175124"/>
          </a:xfrm>
          <a:solidFill>
            <a:srgbClr val="010202"/>
          </a:solidFill>
        </xdr:grpSpPr>
        <xdr:sp macro="" textlink="">
          <xdr:nvSpPr>
            <xdr:cNvPr id="24" name="Forme libre : forme 23">
              <a:extLst>
                <a:ext uri="{FF2B5EF4-FFF2-40B4-BE49-F238E27FC236}">
                  <a16:creationId xmlns:a16="http://schemas.microsoft.com/office/drawing/2014/main" id="{50199CEB-3551-E161-D0B6-5A892284FFDC}"/>
                </a:ext>
              </a:extLst>
            </xdr:cNvPr>
            <xdr:cNvSpPr/>
          </xdr:nvSpPr>
          <xdr:spPr>
            <a:xfrm>
              <a:off x="6594480" y="6966768"/>
              <a:ext cx="107517" cy="131929"/>
            </a:xfrm>
            <a:custGeom>
              <a:avLst/>
              <a:gdLst>
                <a:gd name="connsiteX0" fmla="*/ 47420 w 107517"/>
                <a:gd name="connsiteY0" fmla="*/ 0 h 131929"/>
                <a:gd name="connsiteX1" fmla="*/ 77469 w 107517"/>
                <a:gd name="connsiteY1" fmla="*/ 10329 h 131929"/>
                <a:gd name="connsiteX2" fmla="*/ 89207 w 107517"/>
                <a:gd name="connsiteY2" fmla="*/ 37091 h 131929"/>
                <a:gd name="connsiteX3" fmla="*/ 83572 w 107517"/>
                <a:gd name="connsiteY3" fmla="*/ 56810 h 131929"/>
                <a:gd name="connsiteX4" fmla="*/ 66201 w 107517"/>
                <a:gd name="connsiteY4" fmla="*/ 69956 h 131929"/>
                <a:gd name="connsiteX5" fmla="*/ 77469 w 107517"/>
                <a:gd name="connsiteY5" fmla="*/ 79346 h 131929"/>
                <a:gd name="connsiteX6" fmla="*/ 89676 w 107517"/>
                <a:gd name="connsiteY6" fmla="*/ 99065 h 131929"/>
                <a:gd name="connsiteX7" fmla="*/ 107517 w 107517"/>
                <a:gd name="connsiteY7" fmla="*/ 131930 h 131929"/>
                <a:gd name="connsiteX8" fmla="*/ 79347 w 107517"/>
                <a:gd name="connsiteY8" fmla="*/ 131930 h 131929"/>
                <a:gd name="connsiteX9" fmla="*/ 71365 w 107517"/>
                <a:gd name="connsiteY9" fmla="*/ 118314 h 131929"/>
                <a:gd name="connsiteX10" fmla="*/ 55402 w 107517"/>
                <a:gd name="connsiteY10" fmla="*/ 90144 h 131929"/>
                <a:gd name="connsiteX11" fmla="*/ 45542 w 107517"/>
                <a:gd name="connsiteY11" fmla="*/ 79815 h 131929"/>
                <a:gd name="connsiteX12" fmla="*/ 34744 w 107517"/>
                <a:gd name="connsiteY12" fmla="*/ 76529 h 131929"/>
                <a:gd name="connsiteX13" fmla="*/ 25354 w 107517"/>
                <a:gd name="connsiteY13" fmla="*/ 76529 h 131929"/>
                <a:gd name="connsiteX14" fmla="*/ 25354 w 107517"/>
                <a:gd name="connsiteY14" fmla="*/ 131930 h 131929"/>
                <a:gd name="connsiteX15" fmla="*/ 0 w 107517"/>
                <a:gd name="connsiteY15" fmla="*/ 131930 h 131929"/>
                <a:gd name="connsiteX16" fmla="*/ 0 w 107517"/>
                <a:gd name="connsiteY16" fmla="*/ 470 h 131929"/>
                <a:gd name="connsiteX17" fmla="*/ 47420 w 107517"/>
                <a:gd name="connsiteY17" fmla="*/ 470 h 131929"/>
                <a:gd name="connsiteX18" fmla="*/ 41786 w 107517"/>
                <a:gd name="connsiteY18" fmla="*/ 56340 h 131929"/>
                <a:gd name="connsiteX19" fmla="*/ 57280 w 107517"/>
                <a:gd name="connsiteY19" fmla="*/ 51176 h 131929"/>
                <a:gd name="connsiteX20" fmla="*/ 62914 w 107517"/>
                <a:gd name="connsiteY20" fmla="*/ 37560 h 131929"/>
                <a:gd name="connsiteX21" fmla="*/ 57280 w 107517"/>
                <a:gd name="connsiteY21" fmla="*/ 23945 h 131929"/>
                <a:gd name="connsiteX22" fmla="*/ 41317 w 107517"/>
                <a:gd name="connsiteY22" fmla="*/ 19250 h 131929"/>
                <a:gd name="connsiteX23" fmla="*/ 25823 w 107517"/>
                <a:gd name="connsiteY23" fmla="*/ 19250 h 131929"/>
                <a:gd name="connsiteX24" fmla="*/ 25823 w 107517"/>
                <a:gd name="connsiteY24" fmla="*/ 55871 h 131929"/>
                <a:gd name="connsiteX25" fmla="*/ 41786 w 107517"/>
                <a:gd name="connsiteY25" fmla="*/ 55871 h 13192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  <a:cxn ang="0">
                  <a:pos x="connsiteX23" y="connsiteY23"/>
                </a:cxn>
                <a:cxn ang="0">
                  <a:pos x="connsiteX24" y="connsiteY24"/>
                </a:cxn>
                <a:cxn ang="0">
                  <a:pos x="connsiteX25" y="connsiteY25"/>
                </a:cxn>
              </a:cxnLst>
              <a:rect l="l" t="t" r="r" b="b"/>
              <a:pathLst>
                <a:path w="107517" h="131929">
                  <a:moveTo>
                    <a:pt x="47420" y="0"/>
                  </a:moveTo>
                  <a:cubicBezTo>
                    <a:pt x="59628" y="0"/>
                    <a:pt x="69957" y="3287"/>
                    <a:pt x="77469" y="10329"/>
                  </a:cubicBezTo>
                  <a:cubicBezTo>
                    <a:pt x="85451" y="17372"/>
                    <a:pt x="89207" y="26292"/>
                    <a:pt x="89207" y="37091"/>
                  </a:cubicBezTo>
                  <a:cubicBezTo>
                    <a:pt x="89207" y="44603"/>
                    <a:pt x="87328" y="51176"/>
                    <a:pt x="83572" y="56810"/>
                  </a:cubicBezTo>
                  <a:cubicBezTo>
                    <a:pt x="79816" y="62444"/>
                    <a:pt x="74182" y="66669"/>
                    <a:pt x="66201" y="69956"/>
                  </a:cubicBezTo>
                  <a:cubicBezTo>
                    <a:pt x="70426" y="72303"/>
                    <a:pt x="74182" y="75120"/>
                    <a:pt x="77469" y="79346"/>
                  </a:cubicBezTo>
                  <a:cubicBezTo>
                    <a:pt x="80755" y="83102"/>
                    <a:pt x="84981" y="89675"/>
                    <a:pt x="89676" y="99065"/>
                  </a:cubicBezTo>
                  <a:cubicBezTo>
                    <a:pt x="97658" y="115028"/>
                    <a:pt x="103761" y="125826"/>
                    <a:pt x="107517" y="131930"/>
                  </a:cubicBezTo>
                  <a:lnTo>
                    <a:pt x="79347" y="131930"/>
                  </a:lnTo>
                  <a:cubicBezTo>
                    <a:pt x="77469" y="129113"/>
                    <a:pt x="74652" y="124418"/>
                    <a:pt x="71365" y="118314"/>
                  </a:cubicBezTo>
                  <a:cubicBezTo>
                    <a:pt x="64323" y="104229"/>
                    <a:pt x="58689" y="94839"/>
                    <a:pt x="55402" y="90144"/>
                  </a:cubicBezTo>
                  <a:cubicBezTo>
                    <a:pt x="52115" y="85449"/>
                    <a:pt x="48829" y="81693"/>
                    <a:pt x="45542" y="79815"/>
                  </a:cubicBezTo>
                  <a:cubicBezTo>
                    <a:pt x="42256" y="77937"/>
                    <a:pt x="38969" y="76529"/>
                    <a:pt x="34744" y="76529"/>
                  </a:cubicBezTo>
                  <a:lnTo>
                    <a:pt x="25354" y="76529"/>
                  </a:lnTo>
                  <a:lnTo>
                    <a:pt x="25354" y="131930"/>
                  </a:lnTo>
                  <a:lnTo>
                    <a:pt x="0" y="131930"/>
                  </a:lnTo>
                  <a:lnTo>
                    <a:pt x="0" y="470"/>
                  </a:lnTo>
                  <a:lnTo>
                    <a:pt x="47420" y="470"/>
                  </a:lnTo>
                  <a:close/>
                  <a:moveTo>
                    <a:pt x="41786" y="56340"/>
                  </a:moveTo>
                  <a:cubicBezTo>
                    <a:pt x="48359" y="56340"/>
                    <a:pt x="53524" y="54462"/>
                    <a:pt x="57280" y="51176"/>
                  </a:cubicBezTo>
                  <a:cubicBezTo>
                    <a:pt x="61036" y="47889"/>
                    <a:pt x="62914" y="43194"/>
                    <a:pt x="62914" y="37560"/>
                  </a:cubicBezTo>
                  <a:cubicBezTo>
                    <a:pt x="62914" y="31457"/>
                    <a:pt x="61036" y="27231"/>
                    <a:pt x="57280" y="23945"/>
                  </a:cubicBezTo>
                  <a:cubicBezTo>
                    <a:pt x="53524" y="20658"/>
                    <a:pt x="48359" y="19250"/>
                    <a:pt x="41317" y="19250"/>
                  </a:cubicBezTo>
                  <a:lnTo>
                    <a:pt x="25823" y="19250"/>
                  </a:lnTo>
                  <a:lnTo>
                    <a:pt x="25823" y="55871"/>
                  </a:lnTo>
                  <a:lnTo>
                    <a:pt x="41786" y="55871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5" name="Forme libre : forme 24">
              <a:extLst>
                <a:ext uri="{FF2B5EF4-FFF2-40B4-BE49-F238E27FC236}">
                  <a16:creationId xmlns:a16="http://schemas.microsoft.com/office/drawing/2014/main" id="{63A045D9-1651-9C88-A35D-A5127174F1BE}"/>
                </a:ext>
              </a:extLst>
            </xdr:cNvPr>
            <xdr:cNvSpPr/>
          </xdr:nvSpPr>
          <xdr:spPr>
            <a:xfrm>
              <a:off x="6723125" y="6925452"/>
              <a:ext cx="86389" cy="171837"/>
            </a:xfrm>
            <a:custGeom>
              <a:avLst/>
              <a:gdLst>
                <a:gd name="connsiteX0" fmla="*/ 84981 w 86389"/>
                <a:gd name="connsiteY0" fmla="*/ 41316 h 171837"/>
                <a:gd name="connsiteX1" fmla="*/ 84981 w 86389"/>
                <a:gd name="connsiteY1" fmla="*/ 61035 h 171837"/>
                <a:gd name="connsiteX2" fmla="*/ 25353 w 86389"/>
                <a:gd name="connsiteY2" fmla="*/ 61035 h 171837"/>
                <a:gd name="connsiteX3" fmla="*/ 25353 w 86389"/>
                <a:gd name="connsiteY3" fmla="*/ 95309 h 171837"/>
                <a:gd name="connsiteX4" fmla="*/ 82164 w 86389"/>
                <a:gd name="connsiteY4" fmla="*/ 95309 h 171837"/>
                <a:gd name="connsiteX5" fmla="*/ 82164 w 86389"/>
                <a:gd name="connsiteY5" fmla="*/ 115028 h 171837"/>
                <a:gd name="connsiteX6" fmla="*/ 25353 w 86389"/>
                <a:gd name="connsiteY6" fmla="*/ 115028 h 171837"/>
                <a:gd name="connsiteX7" fmla="*/ 25353 w 86389"/>
                <a:gd name="connsiteY7" fmla="*/ 152118 h 171837"/>
                <a:gd name="connsiteX8" fmla="*/ 86389 w 86389"/>
                <a:gd name="connsiteY8" fmla="*/ 152118 h 171837"/>
                <a:gd name="connsiteX9" fmla="*/ 86389 w 86389"/>
                <a:gd name="connsiteY9" fmla="*/ 171837 h 171837"/>
                <a:gd name="connsiteX10" fmla="*/ 0 w 86389"/>
                <a:gd name="connsiteY10" fmla="*/ 171837 h 171837"/>
                <a:gd name="connsiteX11" fmla="*/ 0 w 86389"/>
                <a:gd name="connsiteY11" fmla="*/ 40377 h 171837"/>
                <a:gd name="connsiteX12" fmla="*/ 84981 w 86389"/>
                <a:gd name="connsiteY12" fmla="*/ 40377 h 171837"/>
                <a:gd name="connsiteX13" fmla="*/ 73243 w 86389"/>
                <a:gd name="connsiteY13" fmla="*/ 0 h 171837"/>
                <a:gd name="connsiteX14" fmla="*/ 38030 w 86389"/>
                <a:gd name="connsiteY14" fmla="*/ 32396 h 171837"/>
                <a:gd name="connsiteX15" fmla="*/ 23945 w 86389"/>
                <a:gd name="connsiteY15" fmla="*/ 32396 h 171837"/>
                <a:gd name="connsiteX16" fmla="*/ 41786 w 86389"/>
                <a:gd name="connsiteY16" fmla="*/ 0 h 171837"/>
                <a:gd name="connsiteX17" fmla="*/ 73243 w 86389"/>
                <a:gd name="connsiteY17" fmla="*/ 0 h 17183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</a:cxnLst>
              <a:rect l="l" t="t" r="r" b="b"/>
              <a:pathLst>
                <a:path w="86389" h="171837">
                  <a:moveTo>
                    <a:pt x="84981" y="41316"/>
                  </a:moveTo>
                  <a:lnTo>
                    <a:pt x="84981" y="61035"/>
                  </a:lnTo>
                  <a:lnTo>
                    <a:pt x="25353" y="61035"/>
                  </a:lnTo>
                  <a:lnTo>
                    <a:pt x="25353" y="95309"/>
                  </a:lnTo>
                  <a:lnTo>
                    <a:pt x="82164" y="95309"/>
                  </a:lnTo>
                  <a:lnTo>
                    <a:pt x="82164" y="115028"/>
                  </a:lnTo>
                  <a:lnTo>
                    <a:pt x="25353" y="115028"/>
                  </a:lnTo>
                  <a:lnTo>
                    <a:pt x="25353" y="152118"/>
                  </a:lnTo>
                  <a:lnTo>
                    <a:pt x="86389" y="152118"/>
                  </a:lnTo>
                  <a:lnTo>
                    <a:pt x="86389" y="171837"/>
                  </a:lnTo>
                  <a:lnTo>
                    <a:pt x="0" y="171837"/>
                  </a:lnTo>
                  <a:lnTo>
                    <a:pt x="0" y="40377"/>
                  </a:lnTo>
                  <a:lnTo>
                    <a:pt x="84981" y="40377"/>
                  </a:lnTo>
                  <a:close/>
                  <a:moveTo>
                    <a:pt x="73243" y="0"/>
                  </a:moveTo>
                  <a:lnTo>
                    <a:pt x="38030" y="32396"/>
                  </a:lnTo>
                  <a:lnTo>
                    <a:pt x="23945" y="32396"/>
                  </a:lnTo>
                  <a:lnTo>
                    <a:pt x="41786" y="0"/>
                  </a:lnTo>
                  <a:lnTo>
                    <a:pt x="73243" y="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6" name="Forme libre : forme 25">
              <a:extLst>
                <a:ext uri="{FF2B5EF4-FFF2-40B4-BE49-F238E27FC236}">
                  <a16:creationId xmlns:a16="http://schemas.microsoft.com/office/drawing/2014/main" id="{1DDF5574-8F19-7B8F-DFDB-5ABE83D3E61A}"/>
                </a:ext>
              </a:extLst>
            </xdr:cNvPr>
            <xdr:cNvSpPr/>
          </xdr:nvSpPr>
          <xdr:spPr>
            <a:xfrm>
              <a:off x="6837685" y="6965830"/>
              <a:ext cx="86389" cy="131460"/>
            </a:xfrm>
            <a:custGeom>
              <a:avLst/>
              <a:gdLst>
                <a:gd name="connsiteX0" fmla="*/ 84981 w 86389"/>
                <a:gd name="connsiteY0" fmla="*/ 939 h 131460"/>
                <a:gd name="connsiteX1" fmla="*/ 84981 w 86389"/>
                <a:gd name="connsiteY1" fmla="*/ 20658 h 131460"/>
                <a:gd name="connsiteX2" fmla="*/ 25354 w 86389"/>
                <a:gd name="connsiteY2" fmla="*/ 20658 h 131460"/>
                <a:gd name="connsiteX3" fmla="*/ 25354 w 86389"/>
                <a:gd name="connsiteY3" fmla="*/ 54931 h 131460"/>
                <a:gd name="connsiteX4" fmla="*/ 82164 w 86389"/>
                <a:gd name="connsiteY4" fmla="*/ 54931 h 131460"/>
                <a:gd name="connsiteX5" fmla="*/ 82164 w 86389"/>
                <a:gd name="connsiteY5" fmla="*/ 74650 h 131460"/>
                <a:gd name="connsiteX6" fmla="*/ 25354 w 86389"/>
                <a:gd name="connsiteY6" fmla="*/ 74650 h 131460"/>
                <a:gd name="connsiteX7" fmla="*/ 25354 w 86389"/>
                <a:gd name="connsiteY7" fmla="*/ 111741 h 131460"/>
                <a:gd name="connsiteX8" fmla="*/ 86390 w 86389"/>
                <a:gd name="connsiteY8" fmla="*/ 111741 h 131460"/>
                <a:gd name="connsiteX9" fmla="*/ 86390 w 86389"/>
                <a:gd name="connsiteY9" fmla="*/ 131460 h 131460"/>
                <a:gd name="connsiteX10" fmla="*/ 0 w 86389"/>
                <a:gd name="connsiteY10" fmla="*/ 131460 h 131460"/>
                <a:gd name="connsiteX11" fmla="*/ 0 w 86389"/>
                <a:gd name="connsiteY11" fmla="*/ 0 h 131460"/>
                <a:gd name="connsiteX12" fmla="*/ 84981 w 86389"/>
                <a:gd name="connsiteY12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</a:cxnLst>
              <a:rect l="l" t="t" r="r" b="b"/>
              <a:pathLst>
                <a:path w="86389" h="131460">
                  <a:moveTo>
                    <a:pt x="84981" y="939"/>
                  </a:moveTo>
                  <a:lnTo>
                    <a:pt x="84981" y="20658"/>
                  </a:lnTo>
                  <a:lnTo>
                    <a:pt x="25354" y="20658"/>
                  </a:lnTo>
                  <a:lnTo>
                    <a:pt x="25354" y="54931"/>
                  </a:lnTo>
                  <a:lnTo>
                    <a:pt x="82164" y="54931"/>
                  </a:lnTo>
                  <a:lnTo>
                    <a:pt x="82164" y="74650"/>
                  </a:lnTo>
                  <a:lnTo>
                    <a:pt x="25354" y="74650"/>
                  </a:lnTo>
                  <a:lnTo>
                    <a:pt x="25354" y="111741"/>
                  </a:lnTo>
                  <a:lnTo>
                    <a:pt x="86390" y="111741"/>
                  </a:lnTo>
                  <a:lnTo>
                    <a:pt x="86390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84981" y="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7" name="Forme libre : forme 26">
              <a:extLst>
                <a:ext uri="{FF2B5EF4-FFF2-40B4-BE49-F238E27FC236}">
                  <a16:creationId xmlns:a16="http://schemas.microsoft.com/office/drawing/2014/main" id="{5B4EF29D-7B4B-51B7-339A-3C94480CF518}"/>
                </a:ext>
              </a:extLst>
            </xdr:cNvPr>
            <xdr:cNvSpPr/>
          </xdr:nvSpPr>
          <xdr:spPr>
            <a:xfrm>
              <a:off x="6951776" y="6966768"/>
              <a:ext cx="132401" cy="131460"/>
            </a:xfrm>
            <a:custGeom>
              <a:avLst/>
              <a:gdLst>
                <a:gd name="connsiteX0" fmla="*/ 23475 w 132401"/>
                <a:gd name="connsiteY0" fmla="*/ 0 h 131460"/>
                <a:gd name="connsiteX1" fmla="*/ 66670 w 132401"/>
                <a:gd name="connsiteY1" fmla="*/ 51645 h 131460"/>
                <a:gd name="connsiteX2" fmla="*/ 109865 w 132401"/>
                <a:gd name="connsiteY2" fmla="*/ 0 h 131460"/>
                <a:gd name="connsiteX3" fmla="*/ 132401 w 132401"/>
                <a:gd name="connsiteY3" fmla="*/ 0 h 131460"/>
                <a:gd name="connsiteX4" fmla="*/ 132401 w 132401"/>
                <a:gd name="connsiteY4" fmla="*/ 131460 h 131460"/>
                <a:gd name="connsiteX5" fmla="*/ 107048 w 132401"/>
                <a:gd name="connsiteY5" fmla="*/ 131460 h 131460"/>
                <a:gd name="connsiteX6" fmla="*/ 107048 w 132401"/>
                <a:gd name="connsiteY6" fmla="*/ 39438 h 131460"/>
                <a:gd name="connsiteX7" fmla="*/ 106109 w 132401"/>
                <a:gd name="connsiteY7" fmla="*/ 39438 h 131460"/>
                <a:gd name="connsiteX8" fmla="*/ 68079 w 132401"/>
                <a:gd name="connsiteY8" fmla="*/ 85449 h 131460"/>
                <a:gd name="connsiteX9" fmla="*/ 64323 w 132401"/>
                <a:gd name="connsiteY9" fmla="*/ 85449 h 131460"/>
                <a:gd name="connsiteX10" fmla="*/ 26293 w 132401"/>
                <a:gd name="connsiteY10" fmla="*/ 39438 h 131460"/>
                <a:gd name="connsiteX11" fmla="*/ 25354 w 132401"/>
                <a:gd name="connsiteY11" fmla="*/ 39438 h 131460"/>
                <a:gd name="connsiteX12" fmla="*/ 25354 w 132401"/>
                <a:gd name="connsiteY12" fmla="*/ 131460 h 131460"/>
                <a:gd name="connsiteX13" fmla="*/ 0 w 132401"/>
                <a:gd name="connsiteY13" fmla="*/ 131460 h 131460"/>
                <a:gd name="connsiteX14" fmla="*/ 0 w 132401"/>
                <a:gd name="connsiteY14" fmla="*/ 0 h 131460"/>
                <a:gd name="connsiteX15" fmla="*/ 23475 w 132401"/>
                <a:gd name="connsiteY15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</a:cxnLst>
              <a:rect l="l" t="t" r="r" b="b"/>
              <a:pathLst>
                <a:path w="132401" h="131460">
                  <a:moveTo>
                    <a:pt x="23475" y="0"/>
                  </a:moveTo>
                  <a:lnTo>
                    <a:pt x="66670" y="51645"/>
                  </a:lnTo>
                  <a:lnTo>
                    <a:pt x="109865" y="0"/>
                  </a:lnTo>
                  <a:lnTo>
                    <a:pt x="132401" y="0"/>
                  </a:lnTo>
                  <a:lnTo>
                    <a:pt x="132401" y="131460"/>
                  </a:lnTo>
                  <a:lnTo>
                    <a:pt x="107048" y="131460"/>
                  </a:lnTo>
                  <a:lnTo>
                    <a:pt x="107048" y="39438"/>
                  </a:lnTo>
                  <a:lnTo>
                    <a:pt x="106109" y="39438"/>
                  </a:lnTo>
                  <a:lnTo>
                    <a:pt x="68079" y="85449"/>
                  </a:lnTo>
                  <a:lnTo>
                    <a:pt x="64323" y="85449"/>
                  </a:lnTo>
                  <a:lnTo>
                    <a:pt x="26293" y="39438"/>
                  </a:lnTo>
                  <a:lnTo>
                    <a:pt x="25354" y="39438"/>
                  </a:lnTo>
                  <a:lnTo>
                    <a:pt x="25354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23475" y="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8" name="Forme libre : forme 27">
              <a:extLst>
                <a:ext uri="{FF2B5EF4-FFF2-40B4-BE49-F238E27FC236}">
                  <a16:creationId xmlns:a16="http://schemas.microsoft.com/office/drawing/2014/main" id="{0EC5AD6D-F5DC-F09E-2259-FF53D303B9BE}"/>
                </a:ext>
              </a:extLst>
            </xdr:cNvPr>
            <xdr:cNvSpPr/>
          </xdr:nvSpPr>
          <xdr:spPr>
            <a:xfrm>
              <a:off x="7117982" y="6966768"/>
              <a:ext cx="92023" cy="131460"/>
            </a:xfrm>
            <a:custGeom>
              <a:avLst/>
              <a:gdLst>
                <a:gd name="connsiteX0" fmla="*/ 50237 w 92023"/>
                <a:gd name="connsiteY0" fmla="*/ 0 h 131460"/>
                <a:gd name="connsiteX1" fmla="*/ 80286 w 92023"/>
                <a:gd name="connsiteY1" fmla="*/ 10799 h 131460"/>
                <a:gd name="connsiteX2" fmla="*/ 92023 w 92023"/>
                <a:gd name="connsiteY2" fmla="*/ 38499 h 131460"/>
                <a:gd name="connsiteX3" fmla="*/ 80286 w 92023"/>
                <a:gd name="connsiteY3" fmla="*/ 66200 h 131460"/>
                <a:gd name="connsiteX4" fmla="*/ 49768 w 92023"/>
                <a:gd name="connsiteY4" fmla="*/ 76529 h 131460"/>
                <a:gd name="connsiteX5" fmla="*/ 25354 w 92023"/>
                <a:gd name="connsiteY5" fmla="*/ 76529 h 131460"/>
                <a:gd name="connsiteX6" fmla="*/ 25354 w 92023"/>
                <a:gd name="connsiteY6" fmla="*/ 131460 h 131460"/>
                <a:gd name="connsiteX7" fmla="*/ 0 w 92023"/>
                <a:gd name="connsiteY7" fmla="*/ 131460 h 131460"/>
                <a:gd name="connsiteX8" fmla="*/ 0 w 92023"/>
                <a:gd name="connsiteY8" fmla="*/ 0 h 131460"/>
                <a:gd name="connsiteX9" fmla="*/ 50237 w 92023"/>
                <a:gd name="connsiteY9" fmla="*/ 0 h 131460"/>
                <a:gd name="connsiteX10" fmla="*/ 44134 w 92023"/>
                <a:gd name="connsiteY10" fmla="*/ 56340 h 131460"/>
                <a:gd name="connsiteX11" fmla="*/ 60097 w 92023"/>
                <a:gd name="connsiteY11" fmla="*/ 51645 h 131460"/>
                <a:gd name="connsiteX12" fmla="*/ 65731 w 92023"/>
                <a:gd name="connsiteY12" fmla="*/ 38030 h 131460"/>
                <a:gd name="connsiteX13" fmla="*/ 42256 w 92023"/>
                <a:gd name="connsiteY13" fmla="*/ 19719 h 131460"/>
                <a:gd name="connsiteX14" fmla="*/ 24884 w 92023"/>
                <a:gd name="connsiteY14" fmla="*/ 19719 h 131460"/>
                <a:gd name="connsiteX15" fmla="*/ 24884 w 92023"/>
                <a:gd name="connsiteY15" fmla="*/ 56340 h 131460"/>
                <a:gd name="connsiteX16" fmla="*/ 44134 w 92023"/>
                <a:gd name="connsiteY16" fmla="*/ 5634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</a:cxnLst>
              <a:rect l="l" t="t" r="r" b="b"/>
              <a:pathLst>
                <a:path w="92023" h="131460">
                  <a:moveTo>
                    <a:pt x="50237" y="0"/>
                  </a:moveTo>
                  <a:cubicBezTo>
                    <a:pt x="62445" y="0"/>
                    <a:pt x="72304" y="3756"/>
                    <a:pt x="80286" y="10799"/>
                  </a:cubicBezTo>
                  <a:cubicBezTo>
                    <a:pt x="87798" y="17841"/>
                    <a:pt x="92023" y="27231"/>
                    <a:pt x="92023" y="38499"/>
                  </a:cubicBezTo>
                  <a:cubicBezTo>
                    <a:pt x="92023" y="49767"/>
                    <a:pt x="88267" y="59157"/>
                    <a:pt x="80286" y="66200"/>
                  </a:cubicBezTo>
                  <a:cubicBezTo>
                    <a:pt x="72304" y="73242"/>
                    <a:pt x="62445" y="76529"/>
                    <a:pt x="49768" y="76529"/>
                  </a:cubicBezTo>
                  <a:lnTo>
                    <a:pt x="25354" y="76529"/>
                  </a:lnTo>
                  <a:lnTo>
                    <a:pt x="25354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50237" y="0"/>
                  </a:lnTo>
                  <a:close/>
                  <a:moveTo>
                    <a:pt x="44134" y="56340"/>
                  </a:moveTo>
                  <a:cubicBezTo>
                    <a:pt x="50707" y="56340"/>
                    <a:pt x="56341" y="54932"/>
                    <a:pt x="60097" y="51645"/>
                  </a:cubicBezTo>
                  <a:cubicBezTo>
                    <a:pt x="63853" y="48359"/>
                    <a:pt x="65731" y="44133"/>
                    <a:pt x="65731" y="38030"/>
                  </a:cubicBezTo>
                  <a:cubicBezTo>
                    <a:pt x="65731" y="25823"/>
                    <a:pt x="57749" y="19719"/>
                    <a:pt x="42256" y="19719"/>
                  </a:cubicBezTo>
                  <a:lnTo>
                    <a:pt x="24884" y="19719"/>
                  </a:lnTo>
                  <a:lnTo>
                    <a:pt x="24884" y="56340"/>
                  </a:lnTo>
                  <a:lnTo>
                    <a:pt x="44134" y="5634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9" name="Forme libre : forme 28">
              <a:extLst>
                <a:ext uri="{FF2B5EF4-FFF2-40B4-BE49-F238E27FC236}">
                  <a16:creationId xmlns:a16="http://schemas.microsoft.com/office/drawing/2014/main" id="{926EF317-6685-F655-7762-2D21B5A78111}"/>
                </a:ext>
              </a:extLst>
            </xdr:cNvPr>
            <xdr:cNvSpPr/>
          </xdr:nvSpPr>
          <xdr:spPr>
            <a:xfrm>
              <a:off x="7234889" y="6966299"/>
              <a:ext cx="89206" cy="131460"/>
            </a:xfrm>
            <a:custGeom>
              <a:avLst/>
              <a:gdLst>
                <a:gd name="connsiteX0" fmla="*/ 25353 w 89206"/>
                <a:gd name="connsiteY0" fmla="*/ 469 h 131460"/>
                <a:gd name="connsiteX1" fmla="*/ 25353 w 89206"/>
                <a:gd name="connsiteY1" fmla="*/ 111741 h 131460"/>
                <a:gd name="connsiteX2" fmla="*/ 89207 w 89206"/>
                <a:gd name="connsiteY2" fmla="*/ 111741 h 131460"/>
                <a:gd name="connsiteX3" fmla="*/ 89207 w 89206"/>
                <a:gd name="connsiteY3" fmla="*/ 131460 h 131460"/>
                <a:gd name="connsiteX4" fmla="*/ 0 w 89206"/>
                <a:gd name="connsiteY4" fmla="*/ 131460 h 131460"/>
                <a:gd name="connsiteX5" fmla="*/ 0 w 89206"/>
                <a:gd name="connsiteY5" fmla="*/ 0 h 131460"/>
                <a:gd name="connsiteX6" fmla="*/ 25353 w 89206"/>
                <a:gd name="connsiteY6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</a:cxnLst>
              <a:rect l="l" t="t" r="r" b="b"/>
              <a:pathLst>
                <a:path w="89206" h="131460">
                  <a:moveTo>
                    <a:pt x="25353" y="469"/>
                  </a:moveTo>
                  <a:lnTo>
                    <a:pt x="25353" y="111741"/>
                  </a:lnTo>
                  <a:lnTo>
                    <a:pt x="89207" y="111741"/>
                  </a:lnTo>
                  <a:lnTo>
                    <a:pt x="89207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25353" y="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0" name="Forme libre : forme 29">
              <a:extLst>
                <a:ext uri="{FF2B5EF4-FFF2-40B4-BE49-F238E27FC236}">
                  <a16:creationId xmlns:a16="http://schemas.microsoft.com/office/drawing/2014/main" id="{E66117FC-C7E2-BF6D-6857-568E3814082D}"/>
                </a:ext>
              </a:extLst>
            </xdr:cNvPr>
            <xdr:cNvSpPr/>
          </xdr:nvSpPr>
          <xdr:spPr>
            <a:xfrm>
              <a:off x="7336772" y="6965360"/>
              <a:ext cx="144608" cy="135216"/>
            </a:xfrm>
            <a:custGeom>
              <a:avLst/>
              <a:gdLst>
                <a:gd name="connsiteX0" fmla="*/ 72304 w 144608"/>
                <a:gd name="connsiteY0" fmla="*/ 0 h 135216"/>
                <a:gd name="connsiteX1" fmla="*/ 108926 w 144608"/>
                <a:gd name="connsiteY1" fmla="*/ 8451 h 135216"/>
                <a:gd name="connsiteX2" fmla="*/ 134749 w 144608"/>
                <a:gd name="connsiteY2" fmla="*/ 32865 h 135216"/>
                <a:gd name="connsiteX3" fmla="*/ 144609 w 144608"/>
                <a:gd name="connsiteY3" fmla="*/ 67608 h 135216"/>
                <a:gd name="connsiteX4" fmla="*/ 135219 w 144608"/>
                <a:gd name="connsiteY4" fmla="*/ 101882 h 135216"/>
                <a:gd name="connsiteX5" fmla="*/ 109396 w 144608"/>
                <a:gd name="connsiteY5" fmla="*/ 126296 h 135216"/>
                <a:gd name="connsiteX6" fmla="*/ 72304 w 144608"/>
                <a:gd name="connsiteY6" fmla="*/ 135216 h 135216"/>
                <a:gd name="connsiteX7" fmla="*/ 35213 w 144608"/>
                <a:gd name="connsiteY7" fmla="*/ 126296 h 135216"/>
                <a:gd name="connsiteX8" fmla="*/ 9390 w 144608"/>
                <a:gd name="connsiteY8" fmla="*/ 101882 h 135216"/>
                <a:gd name="connsiteX9" fmla="*/ 0 w 144608"/>
                <a:gd name="connsiteY9" fmla="*/ 67608 h 135216"/>
                <a:gd name="connsiteX10" fmla="*/ 9390 w 144608"/>
                <a:gd name="connsiteY10" fmla="*/ 33804 h 135216"/>
                <a:gd name="connsiteX11" fmla="*/ 35213 w 144608"/>
                <a:gd name="connsiteY11" fmla="*/ 8921 h 135216"/>
                <a:gd name="connsiteX12" fmla="*/ 72304 w 144608"/>
                <a:gd name="connsiteY12" fmla="*/ 0 h 135216"/>
                <a:gd name="connsiteX13" fmla="*/ 26293 w 144608"/>
                <a:gd name="connsiteY13" fmla="*/ 67138 h 135216"/>
                <a:gd name="connsiteX14" fmla="*/ 32396 w 144608"/>
                <a:gd name="connsiteY14" fmla="*/ 90614 h 135216"/>
                <a:gd name="connsiteX15" fmla="*/ 48829 w 144608"/>
                <a:gd name="connsiteY15" fmla="*/ 106577 h 135216"/>
                <a:gd name="connsiteX16" fmla="*/ 72774 w 144608"/>
                <a:gd name="connsiteY16" fmla="*/ 112211 h 135216"/>
                <a:gd name="connsiteX17" fmla="*/ 106109 w 144608"/>
                <a:gd name="connsiteY17" fmla="*/ 99534 h 135216"/>
                <a:gd name="connsiteX18" fmla="*/ 119255 w 144608"/>
                <a:gd name="connsiteY18" fmla="*/ 66669 h 135216"/>
                <a:gd name="connsiteX19" fmla="*/ 113151 w 144608"/>
                <a:gd name="connsiteY19" fmla="*/ 43194 h 135216"/>
                <a:gd name="connsiteX20" fmla="*/ 96719 w 144608"/>
                <a:gd name="connsiteY20" fmla="*/ 26762 h 135216"/>
                <a:gd name="connsiteX21" fmla="*/ 72774 w 144608"/>
                <a:gd name="connsiteY21" fmla="*/ 21128 h 135216"/>
                <a:gd name="connsiteX22" fmla="*/ 48829 w 144608"/>
                <a:gd name="connsiteY22" fmla="*/ 26762 h 135216"/>
                <a:gd name="connsiteX23" fmla="*/ 32396 w 144608"/>
                <a:gd name="connsiteY23" fmla="*/ 42725 h 135216"/>
                <a:gd name="connsiteX24" fmla="*/ 26293 w 144608"/>
                <a:gd name="connsiteY24" fmla="*/ 67138 h 135216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  <a:cxn ang="0">
                  <a:pos x="connsiteX23" y="connsiteY23"/>
                </a:cxn>
                <a:cxn ang="0">
                  <a:pos x="connsiteX24" y="connsiteY24"/>
                </a:cxn>
              </a:cxnLst>
              <a:rect l="l" t="t" r="r" b="b"/>
              <a:pathLst>
                <a:path w="144608" h="135216">
                  <a:moveTo>
                    <a:pt x="72304" y="0"/>
                  </a:moveTo>
                  <a:cubicBezTo>
                    <a:pt x="85920" y="0"/>
                    <a:pt x="98127" y="2817"/>
                    <a:pt x="108926" y="8451"/>
                  </a:cubicBezTo>
                  <a:cubicBezTo>
                    <a:pt x="119725" y="14085"/>
                    <a:pt x="128645" y="22067"/>
                    <a:pt x="134749" y="32865"/>
                  </a:cubicBezTo>
                  <a:cubicBezTo>
                    <a:pt x="141322" y="43194"/>
                    <a:pt x="144609" y="54932"/>
                    <a:pt x="144609" y="67608"/>
                  </a:cubicBezTo>
                  <a:cubicBezTo>
                    <a:pt x="144609" y="79815"/>
                    <a:pt x="141322" y="91083"/>
                    <a:pt x="135219" y="101882"/>
                  </a:cubicBezTo>
                  <a:cubicBezTo>
                    <a:pt x="129115" y="112211"/>
                    <a:pt x="120194" y="120662"/>
                    <a:pt x="109396" y="126296"/>
                  </a:cubicBezTo>
                  <a:cubicBezTo>
                    <a:pt x="98597" y="131930"/>
                    <a:pt x="85920" y="135216"/>
                    <a:pt x="72304" y="135216"/>
                  </a:cubicBezTo>
                  <a:cubicBezTo>
                    <a:pt x="58689" y="135216"/>
                    <a:pt x="46481" y="132399"/>
                    <a:pt x="35213" y="126296"/>
                  </a:cubicBezTo>
                  <a:cubicBezTo>
                    <a:pt x="23945" y="120192"/>
                    <a:pt x="15494" y="112211"/>
                    <a:pt x="9390" y="101882"/>
                  </a:cubicBezTo>
                  <a:cubicBezTo>
                    <a:pt x="3287" y="91553"/>
                    <a:pt x="0" y="80285"/>
                    <a:pt x="0" y="67608"/>
                  </a:cubicBezTo>
                  <a:cubicBezTo>
                    <a:pt x="0" y="55401"/>
                    <a:pt x="3287" y="44133"/>
                    <a:pt x="9390" y="33804"/>
                  </a:cubicBezTo>
                  <a:cubicBezTo>
                    <a:pt x="15494" y="23006"/>
                    <a:pt x="23945" y="15024"/>
                    <a:pt x="35213" y="8921"/>
                  </a:cubicBezTo>
                  <a:cubicBezTo>
                    <a:pt x="45542" y="2817"/>
                    <a:pt x="58219" y="0"/>
                    <a:pt x="72304" y="0"/>
                  </a:cubicBezTo>
                  <a:close/>
                  <a:moveTo>
                    <a:pt x="26293" y="67138"/>
                  </a:moveTo>
                  <a:cubicBezTo>
                    <a:pt x="26293" y="76059"/>
                    <a:pt x="28170" y="83571"/>
                    <a:pt x="32396" y="90614"/>
                  </a:cubicBezTo>
                  <a:cubicBezTo>
                    <a:pt x="36622" y="97656"/>
                    <a:pt x="41786" y="102821"/>
                    <a:pt x="48829" y="106577"/>
                  </a:cubicBezTo>
                  <a:cubicBezTo>
                    <a:pt x="55872" y="110333"/>
                    <a:pt x="63853" y="112211"/>
                    <a:pt x="72774" y="112211"/>
                  </a:cubicBezTo>
                  <a:cubicBezTo>
                    <a:pt x="86390" y="112211"/>
                    <a:pt x="97189" y="107985"/>
                    <a:pt x="106109" y="99534"/>
                  </a:cubicBezTo>
                  <a:cubicBezTo>
                    <a:pt x="114560" y="91083"/>
                    <a:pt x="119255" y="80285"/>
                    <a:pt x="119255" y="66669"/>
                  </a:cubicBezTo>
                  <a:cubicBezTo>
                    <a:pt x="119255" y="57748"/>
                    <a:pt x="117377" y="50237"/>
                    <a:pt x="113151" y="43194"/>
                  </a:cubicBezTo>
                  <a:cubicBezTo>
                    <a:pt x="109396" y="36152"/>
                    <a:pt x="103761" y="30987"/>
                    <a:pt x="96719" y="26762"/>
                  </a:cubicBezTo>
                  <a:cubicBezTo>
                    <a:pt x="89676" y="23006"/>
                    <a:pt x="81695" y="21128"/>
                    <a:pt x="72774" y="21128"/>
                  </a:cubicBezTo>
                  <a:cubicBezTo>
                    <a:pt x="63853" y="21128"/>
                    <a:pt x="55872" y="23006"/>
                    <a:pt x="48829" y="26762"/>
                  </a:cubicBezTo>
                  <a:cubicBezTo>
                    <a:pt x="41786" y="30518"/>
                    <a:pt x="36152" y="36152"/>
                    <a:pt x="32396" y="42725"/>
                  </a:cubicBezTo>
                  <a:cubicBezTo>
                    <a:pt x="28170" y="50706"/>
                    <a:pt x="26293" y="58688"/>
                    <a:pt x="26293" y="67138"/>
                  </a:cubicBez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1" name="Forme libre : forme 30">
              <a:extLst>
                <a:ext uri="{FF2B5EF4-FFF2-40B4-BE49-F238E27FC236}">
                  <a16:creationId xmlns:a16="http://schemas.microsoft.com/office/drawing/2014/main" id="{84F1DFB4-ACA3-4263-2085-A315999D8E13}"/>
                </a:ext>
              </a:extLst>
            </xdr:cNvPr>
            <xdr:cNvSpPr/>
          </xdr:nvSpPr>
          <xdr:spPr>
            <a:xfrm>
              <a:off x="7510490" y="6966768"/>
              <a:ext cx="25353" cy="131460"/>
            </a:xfrm>
            <a:custGeom>
              <a:avLst/>
              <a:gdLst>
                <a:gd name="connsiteX0" fmla="*/ 25354 w 25353"/>
                <a:gd name="connsiteY0" fmla="*/ 0 h 131460"/>
                <a:gd name="connsiteX1" fmla="*/ 25354 w 25353"/>
                <a:gd name="connsiteY1" fmla="*/ 131460 h 131460"/>
                <a:gd name="connsiteX2" fmla="*/ 0 w 25353"/>
                <a:gd name="connsiteY2" fmla="*/ 131460 h 131460"/>
                <a:gd name="connsiteX3" fmla="*/ 0 w 25353"/>
                <a:gd name="connsiteY3" fmla="*/ 0 h 131460"/>
                <a:gd name="connsiteX4" fmla="*/ 25354 w 25353"/>
                <a:gd name="connsiteY4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25353" h="131460">
                  <a:moveTo>
                    <a:pt x="25354" y="0"/>
                  </a:moveTo>
                  <a:lnTo>
                    <a:pt x="25354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25354" y="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</xdr:grpSp>
      <xdr:sp macro="" textlink="">
        <xdr:nvSpPr>
          <xdr:cNvPr id="21" name="Forme libre : forme 20">
            <a:extLst>
              <a:ext uri="{FF2B5EF4-FFF2-40B4-BE49-F238E27FC236}">
                <a16:creationId xmlns:a16="http://schemas.microsoft.com/office/drawing/2014/main" id="{7DCC8441-0A81-CE27-D662-8688D485B81A}"/>
              </a:ext>
            </a:extLst>
          </xdr:cNvPr>
          <xdr:cNvSpPr/>
        </xdr:nvSpPr>
        <xdr:spPr>
          <a:xfrm>
            <a:off x="7050423" y="4523322"/>
            <a:ext cx="348375" cy="696738"/>
          </a:xfrm>
          <a:custGeom>
            <a:avLst/>
            <a:gdLst>
              <a:gd name="connsiteX0" fmla="*/ 0 w 348375"/>
              <a:gd name="connsiteY0" fmla="*/ 0 h 696738"/>
              <a:gd name="connsiteX1" fmla="*/ 348375 w 348375"/>
              <a:gd name="connsiteY1" fmla="*/ 348369 h 696738"/>
              <a:gd name="connsiteX2" fmla="*/ 0 w 348375"/>
              <a:gd name="connsiteY2" fmla="*/ 696739 h 69673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348375" h="696738">
                <a:moveTo>
                  <a:pt x="0" y="0"/>
                </a:moveTo>
                <a:cubicBezTo>
                  <a:pt x="192498" y="0"/>
                  <a:pt x="348375" y="155874"/>
                  <a:pt x="348375" y="348369"/>
                </a:cubicBezTo>
                <a:cubicBezTo>
                  <a:pt x="348375" y="540864"/>
                  <a:pt x="192498" y="696739"/>
                  <a:pt x="0" y="696739"/>
                </a:cubicBezTo>
              </a:path>
            </a:pathLst>
          </a:custGeom>
          <a:noFill/>
          <a:ln w="28575" cap="flat">
            <a:solidFill>
              <a:srgbClr val="263864"/>
            </a:solidFill>
            <a:prstDash val="solid"/>
            <a:miter/>
          </a:ln>
        </xdr:spPr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 b="1">
              <a:ln w="22225">
                <a:solidFill>
                  <a:schemeClr val="accent6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endParaRPr>
          </a:p>
        </xdr:txBody>
      </xdr:sp>
      <xdr:sp macro="" textlink="">
        <xdr:nvSpPr>
          <xdr:cNvPr id="22" name="Forme libre : forme 21">
            <a:extLst>
              <a:ext uri="{FF2B5EF4-FFF2-40B4-BE49-F238E27FC236}">
                <a16:creationId xmlns:a16="http://schemas.microsoft.com/office/drawing/2014/main" id="{530C7459-DB35-256C-7D25-D60C07226102}"/>
              </a:ext>
            </a:extLst>
          </xdr:cNvPr>
          <xdr:cNvSpPr/>
        </xdr:nvSpPr>
        <xdr:spPr>
          <a:xfrm>
            <a:off x="3261023" y="4337400"/>
            <a:ext cx="1998226" cy="1067643"/>
          </a:xfrm>
          <a:custGeom>
            <a:avLst/>
            <a:gdLst>
              <a:gd name="connsiteX0" fmla="*/ 533831 w 1998226"/>
              <a:gd name="connsiteY0" fmla="*/ 0 h 1067643"/>
              <a:gd name="connsiteX1" fmla="*/ 0 w 1998226"/>
              <a:gd name="connsiteY1" fmla="*/ 533822 h 1067643"/>
              <a:gd name="connsiteX2" fmla="*/ 533831 w 1998226"/>
              <a:gd name="connsiteY2" fmla="*/ 1067644 h 1067643"/>
              <a:gd name="connsiteX3" fmla="*/ 1998226 w 1998226"/>
              <a:gd name="connsiteY3" fmla="*/ 1067644 h 106764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998226" h="1067643">
                <a:moveTo>
                  <a:pt x="533831" y="0"/>
                </a:moveTo>
                <a:cubicBezTo>
                  <a:pt x="238980" y="0"/>
                  <a:pt x="0" y="238976"/>
                  <a:pt x="0" y="533822"/>
                </a:cubicBezTo>
                <a:cubicBezTo>
                  <a:pt x="0" y="828668"/>
                  <a:pt x="238980" y="1067644"/>
                  <a:pt x="533831" y="1067644"/>
                </a:cubicBezTo>
                <a:lnTo>
                  <a:pt x="1998226" y="1067644"/>
                </a:lnTo>
              </a:path>
            </a:pathLst>
          </a:custGeom>
          <a:noFill/>
          <a:ln w="28575" cap="flat">
            <a:solidFill>
              <a:srgbClr val="263864"/>
            </a:solidFill>
            <a:prstDash val="solid"/>
            <a:miter/>
          </a:ln>
        </xdr:spPr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 b="1">
              <a:ln w="22225">
                <a:solidFill>
                  <a:schemeClr val="accent6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endParaRPr>
          </a:p>
        </xdr:txBody>
      </xdr:sp>
      <xdr:sp macro="" textlink="">
        <xdr:nvSpPr>
          <xdr:cNvPr id="23" name="Forme libre : forme 22">
            <a:extLst>
              <a:ext uri="{FF2B5EF4-FFF2-40B4-BE49-F238E27FC236}">
                <a16:creationId xmlns:a16="http://schemas.microsoft.com/office/drawing/2014/main" id="{48C6752C-473A-1310-A633-0C2EF14A7129}"/>
              </a:ext>
            </a:extLst>
          </xdr:cNvPr>
          <xdr:cNvSpPr/>
        </xdr:nvSpPr>
        <xdr:spPr>
          <a:xfrm>
            <a:off x="3449766" y="4522853"/>
            <a:ext cx="348375" cy="696738"/>
          </a:xfrm>
          <a:custGeom>
            <a:avLst/>
            <a:gdLst>
              <a:gd name="connsiteX0" fmla="*/ 348375 w 348375"/>
              <a:gd name="connsiteY0" fmla="*/ 696738 h 696738"/>
              <a:gd name="connsiteX1" fmla="*/ 0 w 348375"/>
              <a:gd name="connsiteY1" fmla="*/ 348369 h 696738"/>
              <a:gd name="connsiteX2" fmla="*/ 348375 w 348375"/>
              <a:gd name="connsiteY2" fmla="*/ 0 h 69673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348375" h="696738">
                <a:moveTo>
                  <a:pt x="348375" y="696738"/>
                </a:moveTo>
                <a:cubicBezTo>
                  <a:pt x="155877" y="696738"/>
                  <a:pt x="0" y="540864"/>
                  <a:pt x="0" y="348369"/>
                </a:cubicBezTo>
                <a:cubicBezTo>
                  <a:pt x="0" y="155874"/>
                  <a:pt x="155877" y="0"/>
                  <a:pt x="348375" y="0"/>
                </a:cubicBezTo>
              </a:path>
            </a:pathLst>
          </a:custGeom>
          <a:noFill/>
          <a:ln w="28575" cap="flat">
            <a:solidFill>
              <a:srgbClr val="263864"/>
            </a:solidFill>
            <a:prstDash val="solid"/>
            <a:miter/>
          </a:ln>
        </xdr:spPr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 b="1">
              <a:ln w="22225">
                <a:solidFill>
                  <a:schemeClr val="accent6"/>
                </a:solidFill>
                <a:prstDash val="solid"/>
              </a:ln>
              <a:solidFill>
                <a:srgbClr val="263864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796A8-C33D-45F1-8AAC-197E40A18EE1}">
  <dimension ref="A1:J37"/>
  <sheetViews>
    <sheetView topLeftCell="C1" zoomScale="81" workbookViewId="0">
      <selection activeCell="H19" sqref="H19"/>
    </sheetView>
  </sheetViews>
  <sheetFormatPr baseColWidth="10" defaultRowHeight="13.2" x14ac:dyDescent="0.25"/>
  <cols>
    <col min="1" max="1" width="42.6640625" bestFit="1" customWidth="1"/>
    <col min="3" max="3" width="64" bestFit="1" customWidth="1"/>
    <col min="6" max="6" width="37.109375" bestFit="1" customWidth="1"/>
    <col min="7" max="7" width="48.33203125" bestFit="1" customWidth="1"/>
    <col min="8" max="8" width="22.6640625" customWidth="1"/>
  </cols>
  <sheetData>
    <row r="1" spans="1:10" ht="14.4" x14ac:dyDescent="0.25">
      <c r="A1" s="3" t="s">
        <v>0</v>
      </c>
      <c r="C1" s="67" t="s">
        <v>13</v>
      </c>
      <c r="D1" s="3"/>
      <c r="E1" s="53"/>
      <c r="F1" s="3" t="s">
        <v>3</v>
      </c>
      <c r="G1" s="3" t="s">
        <v>102</v>
      </c>
      <c r="H1" s="34" t="s">
        <v>48</v>
      </c>
      <c r="I1" s="3" t="s">
        <v>10</v>
      </c>
      <c r="J1" s="3" t="s">
        <v>15</v>
      </c>
    </row>
    <row r="2" spans="1:10" x14ac:dyDescent="0.25">
      <c r="A2" t="s">
        <v>6</v>
      </c>
      <c r="C2" t="s">
        <v>6</v>
      </c>
      <c r="D2" t="s">
        <v>15</v>
      </c>
      <c r="F2" t="s">
        <v>6</v>
      </c>
      <c r="G2" t="s">
        <v>6</v>
      </c>
      <c r="H2" t="s">
        <v>6</v>
      </c>
      <c r="I2" t="s">
        <v>6</v>
      </c>
      <c r="J2" t="s">
        <v>6</v>
      </c>
    </row>
    <row r="3" spans="1:10" ht="14.4" x14ac:dyDescent="0.3">
      <c r="A3" t="s">
        <v>3</v>
      </c>
      <c r="C3" t="s">
        <v>7</v>
      </c>
      <c r="D3" t="s">
        <v>3</v>
      </c>
      <c r="F3" s="1" t="s">
        <v>92</v>
      </c>
      <c r="G3" s="1" t="s">
        <v>92</v>
      </c>
      <c r="H3" s="4" t="s">
        <v>92</v>
      </c>
      <c r="I3" s="1" t="s">
        <v>92</v>
      </c>
    </row>
    <row r="4" spans="1:10" ht="14.4" x14ac:dyDescent="0.3">
      <c r="A4" t="s">
        <v>4</v>
      </c>
      <c r="C4" t="s">
        <v>8</v>
      </c>
      <c r="D4" t="s">
        <v>3</v>
      </c>
      <c r="F4" s="4" t="s">
        <v>38</v>
      </c>
      <c r="G4" s="1" t="s">
        <v>75</v>
      </c>
      <c r="H4" s="1" t="s">
        <v>91</v>
      </c>
      <c r="I4" s="1" t="s">
        <v>75</v>
      </c>
    </row>
    <row r="5" spans="1:10" ht="18" x14ac:dyDescent="0.25">
      <c r="A5" t="s">
        <v>14</v>
      </c>
      <c r="C5" t="s">
        <v>36</v>
      </c>
      <c r="D5" t="s">
        <v>3</v>
      </c>
      <c r="F5" s="5"/>
      <c r="G5" s="1" t="s">
        <v>11</v>
      </c>
      <c r="H5" s="1" t="s">
        <v>93</v>
      </c>
      <c r="I5" s="1" t="s">
        <v>11</v>
      </c>
    </row>
    <row r="6" spans="1:10" x14ac:dyDescent="0.25">
      <c r="A6" t="s">
        <v>5</v>
      </c>
      <c r="C6" t="s">
        <v>9</v>
      </c>
      <c r="D6" t="s">
        <v>3</v>
      </c>
      <c r="G6" s="1" t="s">
        <v>87</v>
      </c>
      <c r="H6" s="1" t="s">
        <v>41</v>
      </c>
      <c r="I6" s="1" t="s">
        <v>40</v>
      </c>
    </row>
    <row r="7" spans="1:10" x14ac:dyDescent="0.25">
      <c r="A7" s="1" t="s">
        <v>46</v>
      </c>
      <c r="C7" s="1" t="s">
        <v>74</v>
      </c>
      <c r="D7" s="1" t="s">
        <v>102</v>
      </c>
      <c r="G7" s="1" t="s">
        <v>103</v>
      </c>
      <c r="H7" s="1" t="s">
        <v>39</v>
      </c>
      <c r="I7" s="1" t="s">
        <v>103</v>
      </c>
    </row>
    <row r="8" spans="1:10" x14ac:dyDescent="0.25">
      <c r="A8" s="1" t="s">
        <v>10</v>
      </c>
      <c r="C8" s="1" t="s">
        <v>75</v>
      </c>
      <c r="D8" s="1" t="s">
        <v>102</v>
      </c>
      <c r="G8" s="1" t="s">
        <v>104</v>
      </c>
      <c r="H8" s="1" t="s">
        <v>68</v>
      </c>
      <c r="I8" s="1" t="s">
        <v>88</v>
      </c>
    </row>
    <row r="9" spans="1:10" ht="14.4" x14ac:dyDescent="0.3">
      <c r="C9" s="1" t="s">
        <v>76</v>
      </c>
      <c r="D9" s="1" t="s">
        <v>102</v>
      </c>
      <c r="G9" s="1" t="s">
        <v>105</v>
      </c>
      <c r="H9" s="4" t="s">
        <v>12</v>
      </c>
      <c r="I9" t="s">
        <v>89</v>
      </c>
    </row>
    <row r="10" spans="1:10" ht="14.4" x14ac:dyDescent="0.3">
      <c r="C10" s="1" t="s">
        <v>77</v>
      </c>
      <c r="D10" s="1" t="s">
        <v>102</v>
      </c>
      <c r="E10" s="2"/>
      <c r="G10" s="1" t="s">
        <v>106</v>
      </c>
      <c r="H10" s="1" t="s">
        <v>94</v>
      </c>
      <c r="I10" s="4" t="s">
        <v>95</v>
      </c>
    </row>
    <row r="11" spans="1:10" x14ac:dyDescent="0.25">
      <c r="C11" s="1" t="s">
        <v>78</v>
      </c>
      <c r="D11" s="1" t="s">
        <v>102</v>
      </c>
      <c r="G11" s="1" t="s">
        <v>90</v>
      </c>
      <c r="H11" s="1" t="s">
        <v>38</v>
      </c>
      <c r="I11" t="s">
        <v>96</v>
      </c>
    </row>
    <row r="12" spans="1:10" x14ac:dyDescent="0.25">
      <c r="C12" s="1" t="s">
        <v>79</v>
      </c>
      <c r="D12" s="1" t="s">
        <v>102</v>
      </c>
      <c r="G12" s="1" t="s">
        <v>42</v>
      </c>
      <c r="I12" t="s">
        <v>97</v>
      </c>
    </row>
    <row r="13" spans="1:10" ht="13.8" x14ac:dyDescent="0.25">
      <c r="C13" s="1" t="s">
        <v>80</v>
      </c>
      <c r="D13" s="1" t="s">
        <v>102</v>
      </c>
      <c r="G13" s="1" t="s">
        <v>107</v>
      </c>
      <c r="I13" t="s">
        <v>91</v>
      </c>
    </row>
    <row r="14" spans="1:10" x14ac:dyDescent="0.25">
      <c r="C14" s="1" t="s">
        <v>67</v>
      </c>
      <c r="D14" s="1" t="s">
        <v>47</v>
      </c>
      <c r="G14" s="1" t="s">
        <v>38</v>
      </c>
      <c r="I14" s="1" t="s">
        <v>41</v>
      </c>
    </row>
    <row r="15" spans="1:10" x14ac:dyDescent="0.25">
      <c r="C15" s="1" t="s">
        <v>81</v>
      </c>
      <c r="D15" s="1" t="s">
        <v>47</v>
      </c>
      <c r="I15" s="1" t="s">
        <v>98</v>
      </c>
    </row>
    <row r="16" spans="1:10" x14ac:dyDescent="0.25">
      <c r="C16" t="s">
        <v>82</v>
      </c>
      <c r="D16" s="1" t="s">
        <v>47</v>
      </c>
      <c r="I16" s="1" t="s">
        <v>99</v>
      </c>
    </row>
    <row r="17" spans="3:9" x14ac:dyDescent="0.25">
      <c r="C17" t="s">
        <v>83</v>
      </c>
      <c r="D17" s="1" t="s">
        <v>47</v>
      </c>
      <c r="I17" s="1" t="s">
        <v>12</v>
      </c>
    </row>
    <row r="18" spans="3:9" x14ac:dyDescent="0.25">
      <c r="C18" s="1" t="s">
        <v>84</v>
      </c>
      <c r="D18" s="1" t="s">
        <v>47</v>
      </c>
      <c r="I18" s="1" t="s">
        <v>100</v>
      </c>
    </row>
    <row r="19" spans="3:9" x14ac:dyDescent="0.25">
      <c r="C19" t="s">
        <v>85</v>
      </c>
      <c r="D19" s="1" t="s">
        <v>47</v>
      </c>
      <c r="E19" s="2"/>
      <c r="I19" s="1" t="s">
        <v>38</v>
      </c>
    </row>
    <row r="20" spans="3:9" x14ac:dyDescent="0.25">
      <c r="C20" t="s">
        <v>86</v>
      </c>
      <c r="D20" s="1" t="s">
        <v>47</v>
      </c>
      <c r="E20" s="2"/>
      <c r="I20" s="1"/>
    </row>
    <row r="21" spans="3:9" x14ac:dyDescent="0.25">
      <c r="C21" s="1" t="s">
        <v>10</v>
      </c>
      <c r="D21" s="1" t="s">
        <v>10</v>
      </c>
    </row>
    <row r="22" spans="3:9" x14ac:dyDescent="0.25">
      <c r="D22" s="1"/>
    </row>
    <row r="23" spans="3:9" x14ac:dyDescent="0.25">
      <c r="D23" s="1"/>
    </row>
    <row r="25" spans="3:9" ht="14.4" x14ac:dyDescent="0.3">
      <c r="I25" s="4"/>
    </row>
    <row r="26" spans="3:9" x14ac:dyDescent="0.25">
      <c r="E26" s="1"/>
    </row>
    <row r="27" spans="3:9" x14ac:dyDescent="0.25">
      <c r="E27" s="2"/>
    </row>
    <row r="28" spans="3:9" x14ac:dyDescent="0.25">
      <c r="E28" s="2"/>
    </row>
    <row r="29" spans="3:9" x14ac:dyDescent="0.25">
      <c r="E29" s="2"/>
    </row>
    <row r="30" spans="3:9" ht="14.4" x14ac:dyDescent="0.3">
      <c r="D30" s="1"/>
      <c r="E30" s="2"/>
      <c r="I30" s="6"/>
    </row>
    <row r="31" spans="3:9" x14ac:dyDescent="0.25">
      <c r="C31" s="65"/>
      <c r="D31" s="1"/>
      <c r="E31" s="2"/>
    </row>
    <row r="32" spans="3:9" x14ac:dyDescent="0.25">
      <c r="C32" s="65"/>
      <c r="D32" s="1"/>
      <c r="E32" s="2"/>
    </row>
    <row r="33" spans="3:5" x14ac:dyDescent="0.25">
      <c r="C33" s="66"/>
      <c r="D33" s="1"/>
      <c r="E33" s="2"/>
    </row>
    <row r="34" spans="3:5" x14ac:dyDescent="0.25">
      <c r="C34" s="66"/>
      <c r="D34" s="1"/>
      <c r="E34" s="2"/>
    </row>
    <row r="35" spans="3:5" x14ac:dyDescent="0.25">
      <c r="C35" s="66"/>
      <c r="D35" s="1"/>
    </row>
    <row r="36" spans="3:5" x14ac:dyDescent="0.25">
      <c r="C36" s="66"/>
      <c r="D36" s="1"/>
    </row>
    <row r="37" spans="3:5" x14ac:dyDescent="0.25">
      <c r="C37" s="66"/>
      <c r="D37" s="1"/>
    </row>
  </sheetData>
  <sheetProtection algorithmName="SHA-512" hashValue="QjLVYl8F1gwMb8lFsRkt2qYZ3hyq2N6aTQJ4YyKcIrsxPUU4AXHvTGeQ0mPfENdFSQJhvrWz3G5L7KX1XsVgNg==" saltValue="4Hs7wn2axAl2bTnjO0iwzQ==" spinCount="100000" sheet="1" objects="1" scenarios="1"/>
  <sortState xmlns:xlrd2="http://schemas.microsoft.com/office/spreadsheetml/2017/richdata2" ref="I4:I30">
    <sortCondition ref="I3:I30"/>
  </sortState>
  <conditionalFormatting sqref="H4">
    <cfRule type="duplicateValues" dxfId="4" priority="1"/>
  </conditionalFormatting>
  <conditionalFormatting sqref="H11">
    <cfRule type="duplicateValues" dxfId="3" priority="2"/>
  </conditionalFormatting>
  <conditionalFormatting sqref="I3:I25">
    <cfRule type="duplicateValues" dxfId="2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22B05-EAF7-4432-999F-C8288795096A}">
  <sheetPr>
    <pageSetUpPr fitToPage="1"/>
  </sheetPr>
  <dimension ref="A1:W136"/>
  <sheetViews>
    <sheetView showGridLines="0" tabSelected="1" zoomScale="68" zoomScaleNormal="80" workbookViewId="0">
      <selection activeCell="D30" sqref="D30"/>
    </sheetView>
  </sheetViews>
  <sheetFormatPr baseColWidth="10" defaultColWidth="10.88671875" defaultRowHeight="13.8" outlineLevelCol="1" x14ac:dyDescent="0.3"/>
  <cols>
    <col min="1" max="3" width="2.44140625" style="21" customWidth="1"/>
    <col min="4" max="4" width="43.6640625" style="21" customWidth="1"/>
    <col min="5" max="5" width="42.33203125" style="21" customWidth="1"/>
    <col min="6" max="6" width="31.21875" style="21" customWidth="1"/>
    <col min="7" max="7" width="22.77734375" style="21" customWidth="1"/>
    <col min="8" max="8" width="39.88671875" style="21" customWidth="1"/>
    <col min="9" max="9" width="23.44140625" style="21" customWidth="1"/>
    <col min="10" max="10" width="14.21875" style="21" customWidth="1"/>
    <col min="11" max="11" width="15.6640625" style="21" customWidth="1"/>
    <col min="12" max="12" width="23.88671875" style="21" hidden="1" customWidth="1"/>
    <col min="13" max="13" width="10.88671875" style="21"/>
    <col min="14" max="14" width="27.5546875" style="21" hidden="1" customWidth="1" outlineLevel="1"/>
    <col min="15" max="15" width="19.88671875" style="21" hidden="1" customWidth="1" outlineLevel="1"/>
    <col min="16" max="16" width="24.109375" style="21" hidden="1" customWidth="1" outlineLevel="1"/>
    <col min="17" max="17" width="23.6640625" style="21" hidden="1" customWidth="1" outlineLevel="1"/>
    <col min="18" max="18" width="30.109375" style="21" hidden="1" customWidth="1" outlineLevel="1"/>
    <col min="19" max="19" width="17.88671875" style="21" hidden="1" customWidth="1" outlineLevel="1"/>
    <col min="20" max="20" width="19.21875" style="21" hidden="1" customWidth="1" outlineLevel="1"/>
    <col min="21" max="21" width="15" style="21" hidden="1" customWidth="1" outlineLevel="1"/>
    <col min="22" max="22" width="15.77734375" style="21" hidden="1" customWidth="1" outlineLevel="1"/>
    <col min="23" max="23" width="10.88671875" style="21" collapsed="1"/>
    <col min="24" max="16384" width="10.88671875" style="21"/>
  </cols>
  <sheetData>
    <row r="1" spans="4:17" s="7" customFormat="1" x14ac:dyDescent="0.25"/>
    <row r="2" spans="4:17" s="7" customFormat="1" x14ac:dyDescent="0.25"/>
    <row r="3" spans="4:17" s="7" customFormat="1" x14ac:dyDescent="0.25"/>
    <row r="4" spans="4:17" s="7" customFormat="1" x14ac:dyDescent="0.25"/>
    <row r="5" spans="4:17" s="7" customFormat="1" x14ac:dyDescent="0.25"/>
    <row r="6" spans="4:17" s="7" customFormat="1" ht="21" x14ac:dyDescent="0.4">
      <c r="G6" s="8"/>
    </row>
    <row r="7" spans="4:17" s="7" customFormat="1" x14ac:dyDescent="0.25"/>
    <row r="8" spans="4:17" s="9" customFormat="1" ht="14.55" customHeight="1" x14ac:dyDescent="0.25">
      <c r="E8" s="10"/>
      <c r="F8" s="10"/>
      <c r="G8" s="10"/>
      <c r="H8" s="10"/>
      <c r="I8" s="10"/>
      <c r="J8" s="10"/>
    </row>
    <row r="9" spans="4:17" s="9" customFormat="1" ht="14.55" customHeight="1" x14ac:dyDescent="0.25">
      <c r="D9" s="11"/>
      <c r="E9" s="12"/>
      <c r="F9" s="12"/>
      <c r="G9" s="12"/>
      <c r="H9" s="12"/>
      <c r="I9" s="12"/>
      <c r="J9" s="12"/>
      <c r="L9" s="13"/>
    </row>
    <row r="10" spans="4:17" s="9" customFormat="1" ht="22.5" customHeight="1" x14ac:dyDescent="0.25">
      <c r="D10" s="11"/>
      <c r="E10" s="12"/>
      <c r="F10" s="12"/>
      <c r="G10" s="12"/>
      <c r="H10" s="12"/>
      <c r="I10" s="12"/>
      <c r="J10" s="12"/>
      <c r="L10" s="13"/>
    </row>
    <row r="11" spans="4:17" s="9" customFormat="1" ht="31.2" x14ac:dyDescent="0.25">
      <c r="D11" s="57" t="s">
        <v>20</v>
      </c>
      <c r="E11" s="12"/>
      <c r="F11" s="14"/>
      <c r="G11" s="15"/>
      <c r="H11" s="12"/>
      <c r="I11" s="12"/>
      <c r="J11" s="12"/>
      <c r="L11" s="13"/>
    </row>
    <row r="12" spans="4:17" s="7" customFormat="1" ht="1.5" customHeight="1" x14ac:dyDescent="0.25"/>
    <row r="13" spans="4:17" s="7" customFormat="1" ht="15" customHeight="1" x14ac:dyDescent="0.25">
      <c r="D13" s="16" t="s">
        <v>108</v>
      </c>
      <c r="P13" s="70" t="s">
        <v>62</v>
      </c>
      <c r="Q13" s="70"/>
    </row>
    <row r="14" spans="4:17" s="7" customFormat="1" ht="4.95" customHeight="1" x14ac:dyDescent="0.25">
      <c r="D14" s="17"/>
    </row>
    <row r="15" spans="4:17" s="7" customFormat="1" ht="15.6" x14ac:dyDescent="0.25">
      <c r="D15" s="16" t="s">
        <v>109</v>
      </c>
      <c r="P15" s="45" t="s">
        <v>59</v>
      </c>
      <c r="Q15" s="48">
        <f>0.5</f>
        <v>0.5</v>
      </c>
    </row>
    <row r="16" spans="4:17" s="7" customFormat="1" ht="15.45" customHeight="1" x14ac:dyDescent="0.25">
      <c r="D16" s="18" t="s">
        <v>71</v>
      </c>
      <c r="P16" s="45" t="s">
        <v>60</v>
      </c>
      <c r="Q16" s="48">
        <v>0.7</v>
      </c>
    </row>
    <row r="17" spans="1:22" s="7" customFormat="1" ht="15.45" customHeight="1" x14ac:dyDescent="0.25">
      <c r="D17" s="18" t="s">
        <v>72</v>
      </c>
      <c r="P17" s="45" t="s">
        <v>61</v>
      </c>
      <c r="Q17" s="38"/>
    </row>
    <row r="18" spans="1:22" s="7" customFormat="1" ht="15.45" customHeight="1" x14ac:dyDescent="0.25">
      <c r="D18" s="18" t="s">
        <v>66</v>
      </c>
      <c r="P18" s="45" t="s">
        <v>69</v>
      </c>
      <c r="Q18" s="49">
        <f>0.3*Q17</f>
        <v>0</v>
      </c>
    </row>
    <row r="19" spans="1:22" s="7" customFormat="1" ht="15.45" customHeight="1" x14ac:dyDescent="0.25">
      <c r="D19" s="18" t="s">
        <v>31</v>
      </c>
      <c r="P19" s="45" t="s">
        <v>63</v>
      </c>
      <c r="Q19" s="49">
        <f>0.7*Q17</f>
        <v>0</v>
      </c>
    </row>
    <row r="20" spans="1:22" s="7" customFormat="1" ht="15.45" customHeight="1" x14ac:dyDescent="0.25">
      <c r="D20" s="18"/>
      <c r="P20" s="74" t="s">
        <v>70</v>
      </c>
      <c r="Q20" s="71">
        <f>SUM(P30:P119)</f>
        <v>0</v>
      </c>
    </row>
    <row r="21" spans="1:22" s="7" customFormat="1" ht="15.45" customHeight="1" x14ac:dyDescent="0.25">
      <c r="D21" s="68" t="s">
        <v>19</v>
      </c>
      <c r="P21" s="75"/>
      <c r="Q21" s="72"/>
    </row>
    <row r="22" spans="1:22" s="7" customFormat="1" ht="15" customHeight="1" x14ac:dyDescent="0.25">
      <c r="D22" s="18" t="s">
        <v>35</v>
      </c>
      <c r="P22" s="76"/>
      <c r="Q22" s="73"/>
    </row>
    <row r="23" spans="1:22" s="7" customFormat="1" ht="15" customHeight="1" x14ac:dyDescent="0.25">
      <c r="D23" s="18" t="s">
        <v>73</v>
      </c>
    </row>
    <row r="24" spans="1:22" s="7" customFormat="1" ht="14.4" x14ac:dyDescent="0.25">
      <c r="D24" s="18" t="s">
        <v>32</v>
      </c>
    </row>
    <row r="25" spans="1:22" s="7" customFormat="1" ht="15" customHeight="1" x14ac:dyDescent="0.25">
      <c r="D25" s="19" t="s">
        <v>34</v>
      </c>
    </row>
    <row r="26" spans="1:22" s="7" customFormat="1" ht="15" customHeight="1" x14ac:dyDescent="0.25">
      <c r="D26" s="18" t="s">
        <v>24</v>
      </c>
    </row>
    <row r="27" spans="1:22" s="7" customFormat="1" ht="15" customHeight="1" x14ac:dyDescent="0.25">
      <c r="D27" s="20"/>
    </row>
    <row r="28" spans="1:22" ht="93.6" x14ac:dyDescent="0.3">
      <c r="D28" s="58" t="s">
        <v>22</v>
      </c>
      <c r="E28" s="59" t="s">
        <v>23</v>
      </c>
      <c r="F28" s="59" t="s">
        <v>33</v>
      </c>
      <c r="G28" s="59" t="s">
        <v>43</v>
      </c>
      <c r="H28" s="59" t="s">
        <v>101</v>
      </c>
      <c r="I28" s="59" t="s">
        <v>25</v>
      </c>
      <c r="J28" s="59" t="s">
        <v>44</v>
      </c>
      <c r="K28" s="60" t="s">
        <v>27</v>
      </c>
      <c r="L28" s="54" t="s">
        <v>0</v>
      </c>
      <c r="M28" s="56" t="str">
        <f>IF(SUMIF($E:$E,"Moyens humains",$K:$K)&gt;25%*$K$122,"Le financement des moyens humains ne peut pas être supérieur à 25% du total des dépenses éligibles","")</f>
        <v/>
      </c>
      <c r="N28" s="45" t="s">
        <v>49</v>
      </c>
      <c r="O28" s="46" t="s">
        <v>50</v>
      </c>
      <c r="P28" s="46" t="s">
        <v>51</v>
      </c>
      <c r="Q28" s="46" t="s">
        <v>56</v>
      </c>
      <c r="R28" s="46" t="s">
        <v>64</v>
      </c>
      <c r="S28" s="46" t="s">
        <v>52</v>
      </c>
      <c r="T28" s="46" t="s">
        <v>53</v>
      </c>
      <c r="U28" s="46" t="s">
        <v>57</v>
      </c>
      <c r="V28" s="47" t="s">
        <v>58</v>
      </c>
    </row>
    <row r="29" spans="1:22" ht="30" customHeight="1" x14ac:dyDescent="0.3">
      <c r="D29" s="39" t="s">
        <v>7</v>
      </c>
      <c r="E29" s="39" t="s">
        <v>37</v>
      </c>
      <c r="F29" s="39" t="s">
        <v>21</v>
      </c>
      <c r="G29" s="39" t="s">
        <v>29</v>
      </c>
      <c r="H29" s="39" t="s">
        <v>28</v>
      </c>
      <c r="I29" s="39" t="s">
        <v>26</v>
      </c>
      <c r="J29" s="40">
        <v>45265</v>
      </c>
      <c r="K29" s="41">
        <v>35000</v>
      </c>
      <c r="L29" s="39" t="str">
        <f>VLOOKUP(D29,Liste!C:D,2,0)</f>
        <v>Etude</v>
      </c>
      <c r="N29" s="42" t="s">
        <v>54</v>
      </c>
      <c r="O29" s="42">
        <v>0</v>
      </c>
      <c r="P29" s="42">
        <f>IF(N29="Oui",K29,O29)</f>
        <v>35000</v>
      </c>
      <c r="Q29" s="42" t="s">
        <v>65</v>
      </c>
      <c r="R29" s="42">
        <f>P29*Q15</f>
        <v>17500</v>
      </c>
      <c r="S29" s="42">
        <f>P29*Q15</f>
        <v>17500</v>
      </c>
      <c r="T29" s="43">
        <f>S29/R29</f>
        <v>1</v>
      </c>
      <c r="U29" s="44">
        <f>IF(T29="100%",0,)</f>
        <v>0</v>
      </c>
      <c r="V29" s="43">
        <f>U29/T29</f>
        <v>0</v>
      </c>
    </row>
    <row r="30" spans="1:22" s="33" customFormat="1" ht="30" customHeight="1" x14ac:dyDescent="0.3">
      <c r="A30" s="21"/>
      <c r="B30" s="21"/>
      <c r="C30" s="21"/>
      <c r="D30" s="61" t="s">
        <v>6</v>
      </c>
      <c r="E30" s="61" t="s">
        <v>6</v>
      </c>
      <c r="F30" s="61" t="s">
        <v>18</v>
      </c>
      <c r="G30" s="61" t="s">
        <v>18</v>
      </c>
      <c r="H30" s="61" t="s">
        <v>18</v>
      </c>
      <c r="I30" s="61" t="s">
        <v>18</v>
      </c>
      <c r="J30" s="61" t="s">
        <v>18</v>
      </c>
      <c r="K30" s="62" t="s">
        <v>18</v>
      </c>
      <c r="L30" s="55" t="str">
        <f>VLOOKUP(D30,Liste!C:D,2,0)</f>
        <v>A_choisir</v>
      </c>
      <c r="M30" s="21"/>
      <c r="N30" s="50"/>
      <c r="O30" s="49">
        <v>0</v>
      </c>
      <c r="P30" s="49">
        <f t="shared" ref="P30:P92" si="0">IF(N30="Oui",K30,O30)</f>
        <v>0</v>
      </c>
      <c r="Q30" s="50"/>
      <c r="R30" s="37">
        <f>P30*$Q$15</f>
        <v>0</v>
      </c>
      <c r="S30" s="37">
        <f>R30</f>
        <v>0</v>
      </c>
      <c r="T30" s="48" t="e">
        <f>S30/R30</f>
        <v>#DIV/0!</v>
      </c>
      <c r="U30" s="51" t="e">
        <f>IF(T30="100%",0,)</f>
        <v>#DIV/0!</v>
      </c>
      <c r="V30" s="52" t="e">
        <f>U30/R30</f>
        <v>#DIV/0!</v>
      </c>
    </row>
    <row r="31" spans="1:22" s="33" customFormat="1" ht="30" customHeight="1" x14ac:dyDescent="0.3">
      <c r="A31" s="21"/>
      <c r="B31" s="21"/>
      <c r="C31" s="21"/>
      <c r="D31" s="61" t="s">
        <v>10</v>
      </c>
      <c r="E31" s="61" t="s">
        <v>6</v>
      </c>
      <c r="F31" s="61" t="s">
        <v>18</v>
      </c>
      <c r="G31" s="61" t="s">
        <v>18</v>
      </c>
      <c r="H31" s="61" t="s">
        <v>18</v>
      </c>
      <c r="I31" s="61" t="s">
        <v>18</v>
      </c>
      <c r="J31" s="61" t="s">
        <v>18</v>
      </c>
      <c r="K31" s="62" t="s">
        <v>18</v>
      </c>
      <c r="L31" s="55" t="str">
        <f>VLOOKUP(D31,Liste!C:D,2,0)</f>
        <v>Autre</v>
      </c>
      <c r="M31" s="21"/>
      <c r="N31" s="50"/>
      <c r="O31" s="49">
        <v>0</v>
      </c>
      <c r="P31" s="49">
        <f t="shared" si="0"/>
        <v>0</v>
      </c>
      <c r="Q31" s="50"/>
      <c r="R31" s="37">
        <f t="shared" ref="R31:R61" si="1">P31*$Q$15</f>
        <v>0</v>
      </c>
      <c r="S31" s="37">
        <f t="shared" ref="S31:S94" si="2">R31</f>
        <v>0</v>
      </c>
      <c r="T31" s="48" t="e">
        <f t="shared" ref="T31" si="3">S31/R31</f>
        <v>#DIV/0!</v>
      </c>
      <c r="U31" s="51" t="e">
        <f t="shared" ref="U31:U94" si="4">IF(T31="100%",0,)</f>
        <v>#DIV/0!</v>
      </c>
      <c r="V31" s="52" t="e">
        <f t="shared" ref="V31:V94" si="5">U31/R31</f>
        <v>#DIV/0!</v>
      </c>
    </row>
    <row r="32" spans="1:22" s="33" customFormat="1" ht="30" customHeight="1" x14ac:dyDescent="0.3">
      <c r="A32" s="21"/>
      <c r="B32" s="21"/>
      <c r="C32" s="21"/>
      <c r="D32" s="61" t="s">
        <v>6</v>
      </c>
      <c r="E32" s="61" t="s">
        <v>6</v>
      </c>
      <c r="F32" s="61" t="s">
        <v>18</v>
      </c>
      <c r="G32" s="61" t="s">
        <v>18</v>
      </c>
      <c r="H32" s="61" t="s">
        <v>18</v>
      </c>
      <c r="I32" s="61" t="s">
        <v>18</v>
      </c>
      <c r="J32" s="61" t="s">
        <v>18</v>
      </c>
      <c r="K32" s="62" t="s">
        <v>18</v>
      </c>
      <c r="L32" s="55" t="str">
        <f>VLOOKUP(D32,Liste!C:D,2,0)</f>
        <v>A_choisir</v>
      </c>
      <c r="M32" s="21"/>
      <c r="N32" s="50"/>
      <c r="O32" s="49">
        <v>0</v>
      </c>
      <c r="P32" s="49">
        <f t="shared" si="0"/>
        <v>0</v>
      </c>
      <c r="Q32" s="50"/>
      <c r="R32" s="37">
        <f t="shared" si="1"/>
        <v>0</v>
      </c>
      <c r="S32" s="37">
        <f t="shared" si="2"/>
        <v>0</v>
      </c>
      <c r="T32" s="48" t="e">
        <f>S32/R32</f>
        <v>#DIV/0!</v>
      </c>
      <c r="U32" s="51" t="e">
        <f t="shared" si="4"/>
        <v>#DIV/0!</v>
      </c>
      <c r="V32" s="52" t="e">
        <f t="shared" si="5"/>
        <v>#DIV/0!</v>
      </c>
    </row>
    <row r="33" spans="1:22" s="33" customFormat="1" ht="30" customHeight="1" x14ac:dyDescent="0.3">
      <c r="A33" s="21"/>
      <c r="B33" s="21"/>
      <c r="C33" s="21"/>
      <c r="D33" s="61" t="s">
        <v>6</v>
      </c>
      <c r="E33" s="61" t="s">
        <v>6</v>
      </c>
      <c r="F33" s="61" t="s">
        <v>18</v>
      </c>
      <c r="G33" s="61" t="s">
        <v>18</v>
      </c>
      <c r="H33" s="61" t="s">
        <v>18</v>
      </c>
      <c r="I33" s="61" t="s">
        <v>18</v>
      </c>
      <c r="J33" s="61" t="s">
        <v>18</v>
      </c>
      <c r="K33" s="62" t="s">
        <v>18</v>
      </c>
      <c r="L33" s="55" t="str">
        <f>VLOOKUP(D33,Liste!C:D,2,0)</f>
        <v>A_choisir</v>
      </c>
      <c r="M33" s="21"/>
      <c r="N33" s="50"/>
      <c r="O33" s="49">
        <v>0</v>
      </c>
      <c r="P33" s="49">
        <f t="shared" si="0"/>
        <v>0</v>
      </c>
      <c r="Q33" s="50"/>
      <c r="R33" s="37">
        <f t="shared" si="1"/>
        <v>0</v>
      </c>
      <c r="S33" s="37">
        <f t="shared" si="2"/>
        <v>0</v>
      </c>
      <c r="T33" s="48" t="e">
        <f t="shared" ref="T33:T96" si="6">S33/R33</f>
        <v>#DIV/0!</v>
      </c>
      <c r="U33" s="51" t="e">
        <f t="shared" si="4"/>
        <v>#DIV/0!</v>
      </c>
      <c r="V33" s="52" t="e">
        <f t="shared" si="5"/>
        <v>#DIV/0!</v>
      </c>
    </row>
    <row r="34" spans="1:22" s="33" customFormat="1" ht="30" customHeight="1" x14ac:dyDescent="0.3">
      <c r="A34" s="21"/>
      <c r="B34" s="21"/>
      <c r="C34" s="21"/>
      <c r="D34" s="61" t="s">
        <v>10</v>
      </c>
      <c r="E34" s="61" t="s">
        <v>6</v>
      </c>
      <c r="F34" s="61" t="s">
        <v>18</v>
      </c>
      <c r="G34" s="61" t="s">
        <v>18</v>
      </c>
      <c r="H34" s="61" t="s">
        <v>18</v>
      </c>
      <c r="I34" s="61" t="s">
        <v>18</v>
      </c>
      <c r="J34" s="61" t="s">
        <v>18</v>
      </c>
      <c r="K34" s="62" t="s">
        <v>18</v>
      </c>
      <c r="L34" s="55" t="str">
        <f>VLOOKUP(D34,Liste!C:D,2,0)</f>
        <v>Autre</v>
      </c>
      <c r="M34" s="21"/>
      <c r="N34" s="50"/>
      <c r="O34" s="49">
        <v>0</v>
      </c>
      <c r="P34" s="49">
        <f t="shared" si="0"/>
        <v>0</v>
      </c>
      <c r="Q34" s="50"/>
      <c r="R34" s="37">
        <f t="shared" si="1"/>
        <v>0</v>
      </c>
      <c r="S34" s="37">
        <f t="shared" si="2"/>
        <v>0</v>
      </c>
      <c r="T34" s="48" t="e">
        <f t="shared" si="6"/>
        <v>#DIV/0!</v>
      </c>
      <c r="U34" s="51" t="e">
        <f t="shared" si="4"/>
        <v>#DIV/0!</v>
      </c>
      <c r="V34" s="52" t="e">
        <f t="shared" si="5"/>
        <v>#DIV/0!</v>
      </c>
    </row>
    <row r="35" spans="1:22" s="33" customFormat="1" ht="30" customHeight="1" x14ac:dyDescent="0.3">
      <c r="A35" s="21"/>
      <c r="B35" s="21"/>
      <c r="C35" s="21"/>
      <c r="D35" s="61" t="s">
        <v>6</v>
      </c>
      <c r="E35" s="61" t="s">
        <v>6</v>
      </c>
      <c r="F35" s="61" t="s">
        <v>18</v>
      </c>
      <c r="G35" s="61" t="s">
        <v>18</v>
      </c>
      <c r="H35" s="61" t="s">
        <v>18</v>
      </c>
      <c r="I35" s="61" t="s">
        <v>18</v>
      </c>
      <c r="J35" s="61" t="s">
        <v>18</v>
      </c>
      <c r="K35" s="62" t="s">
        <v>18</v>
      </c>
      <c r="L35" s="55" t="str">
        <f>VLOOKUP(D35,Liste!C:D,2,0)</f>
        <v>A_choisir</v>
      </c>
      <c r="M35" s="21"/>
      <c r="N35" s="50"/>
      <c r="O35" s="49">
        <v>0</v>
      </c>
      <c r="P35" s="49">
        <f t="shared" si="0"/>
        <v>0</v>
      </c>
      <c r="Q35" s="50"/>
      <c r="R35" s="37">
        <f t="shared" si="1"/>
        <v>0</v>
      </c>
      <c r="S35" s="37">
        <f t="shared" si="2"/>
        <v>0</v>
      </c>
      <c r="T35" s="48" t="e">
        <f t="shared" si="6"/>
        <v>#DIV/0!</v>
      </c>
      <c r="U35" s="51" t="e">
        <f t="shared" si="4"/>
        <v>#DIV/0!</v>
      </c>
      <c r="V35" s="52" t="e">
        <f t="shared" si="5"/>
        <v>#DIV/0!</v>
      </c>
    </row>
    <row r="36" spans="1:22" s="33" customFormat="1" ht="30" customHeight="1" x14ac:dyDescent="0.3">
      <c r="A36" s="21"/>
      <c r="B36" s="21"/>
      <c r="C36" s="21"/>
      <c r="D36" s="61" t="s">
        <v>6</v>
      </c>
      <c r="E36" s="61" t="s">
        <v>6</v>
      </c>
      <c r="F36" s="61" t="s">
        <v>18</v>
      </c>
      <c r="G36" s="61" t="s">
        <v>18</v>
      </c>
      <c r="H36" s="61" t="s">
        <v>18</v>
      </c>
      <c r="I36" s="61" t="s">
        <v>18</v>
      </c>
      <c r="J36" s="61" t="s">
        <v>18</v>
      </c>
      <c r="K36" s="62" t="s">
        <v>18</v>
      </c>
      <c r="L36" s="55" t="str">
        <f>VLOOKUP(D36,Liste!C:D,2,0)</f>
        <v>A_choisir</v>
      </c>
      <c r="M36" s="21"/>
      <c r="N36" s="50"/>
      <c r="O36" s="49">
        <v>0</v>
      </c>
      <c r="P36" s="49">
        <f t="shared" si="0"/>
        <v>0</v>
      </c>
      <c r="Q36" s="50"/>
      <c r="R36" s="37">
        <f t="shared" si="1"/>
        <v>0</v>
      </c>
      <c r="S36" s="37">
        <f t="shared" si="2"/>
        <v>0</v>
      </c>
      <c r="T36" s="48" t="e">
        <f t="shared" si="6"/>
        <v>#DIV/0!</v>
      </c>
      <c r="U36" s="51" t="e">
        <f t="shared" si="4"/>
        <v>#DIV/0!</v>
      </c>
      <c r="V36" s="52" t="e">
        <f t="shared" si="5"/>
        <v>#DIV/0!</v>
      </c>
    </row>
    <row r="37" spans="1:22" s="33" customFormat="1" ht="30" customHeight="1" x14ac:dyDescent="0.3">
      <c r="A37" s="21"/>
      <c r="B37" s="21"/>
      <c r="C37" s="21"/>
      <c r="D37" s="61" t="s">
        <v>6</v>
      </c>
      <c r="E37" s="61" t="s">
        <v>6</v>
      </c>
      <c r="F37" s="61" t="s">
        <v>18</v>
      </c>
      <c r="G37" s="61" t="s">
        <v>18</v>
      </c>
      <c r="H37" s="61" t="s">
        <v>18</v>
      </c>
      <c r="I37" s="61" t="s">
        <v>18</v>
      </c>
      <c r="J37" s="61" t="s">
        <v>18</v>
      </c>
      <c r="K37" s="62" t="s">
        <v>18</v>
      </c>
      <c r="L37" s="55" t="str">
        <f>VLOOKUP(D37,Liste!C:D,2,0)</f>
        <v>A_choisir</v>
      </c>
      <c r="M37" s="21"/>
      <c r="N37" s="50"/>
      <c r="O37" s="49">
        <v>0</v>
      </c>
      <c r="P37" s="49">
        <f t="shared" si="0"/>
        <v>0</v>
      </c>
      <c r="Q37" s="50"/>
      <c r="R37" s="37">
        <f t="shared" si="1"/>
        <v>0</v>
      </c>
      <c r="S37" s="37">
        <f t="shared" si="2"/>
        <v>0</v>
      </c>
      <c r="T37" s="48" t="e">
        <f t="shared" si="6"/>
        <v>#DIV/0!</v>
      </c>
      <c r="U37" s="51" t="e">
        <f t="shared" si="4"/>
        <v>#DIV/0!</v>
      </c>
      <c r="V37" s="52" t="e">
        <f t="shared" si="5"/>
        <v>#DIV/0!</v>
      </c>
    </row>
    <row r="38" spans="1:22" s="33" customFormat="1" ht="30" customHeight="1" x14ac:dyDescent="0.3">
      <c r="A38" s="21"/>
      <c r="B38" s="21"/>
      <c r="C38" s="21"/>
      <c r="D38" s="61" t="s">
        <v>6</v>
      </c>
      <c r="E38" s="61" t="s">
        <v>6</v>
      </c>
      <c r="F38" s="61" t="s">
        <v>18</v>
      </c>
      <c r="G38" s="61" t="s">
        <v>18</v>
      </c>
      <c r="H38" s="61" t="s">
        <v>18</v>
      </c>
      <c r="I38" s="61" t="s">
        <v>18</v>
      </c>
      <c r="J38" s="61" t="s">
        <v>18</v>
      </c>
      <c r="K38" s="62" t="s">
        <v>18</v>
      </c>
      <c r="L38" s="55" t="str">
        <f>VLOOKUP(D38,Liste!C:D,2,0)</f>
        <v>A_choisir</v>
      </c>
      <c r="M38" s="21"/>
      <c r="N38" s="50"/>
      <c r="O38" s="49">
        <v>0</v>
      </c>
      <c r="P38" s="49">
        <f t="shared" si="0"/>
        <v>0</v>
      </c>
      <c r="Q38" s="50"/>
      <c r="R38" s="37">
        <f t="shared" si="1"/>
        <v>0</v>
      </c>
      <c r="S38" s="37">
        <f t="shared" si="2"/>
        <v>0</v>
      </c>
      <c r="T38" s="48" t="e">
        <f t="shared" si="6"/>
        <v>#DIV/0!</v>
      </c>
      <c r="U38" s="51" t="e">
        <f t="shared" si="4"/>
        <v>#DIV/0!</v>
      </c>
      <c r="V38" s="52" t="e">
        <f t="shared" si="5"/>
        <v>#DIV/0!</v>
      </c>
    </row>
    <row r="39" spans="1:22" s="33" customFormat="1" ht="30" customHeight="1" x14ac:dyDescent="0.3">
      <c r="A39" s="21"/>
      <c r="B39" s="21"/>
      <c r="C39" s="21"/>
      <c r="D39" s="61" t="s">
        <v>6</v>
      </c>
      <c r="E39" s="61" t="s">
        <v>6</v>
      </c>
      <c r="F39" s="61" t="s">
        <v>18</v>
      </c>
      <c r="G39" s="61" t="s">
        <v>18</v>
      </c>
      <c r="H39" s="61" t="s">
        <v>18</v>
      </c>
      <c r="I39" s="61" t="s">
        <v>18</v>
      </c>
      <c r="J39" s="61" t="s">
        <v>18</v>
      </c>
      <c r="K39" s="62" t="s">
        <v>18</v>
      </c>
      <c r="L39" s="55" t="str">
        <f>VLOOKUP(D39,Liste!C:D,2,0)</f>
        <v>A_choisir</v>
      </c>
      <c r="M39" s="21"/>
      <c r="N39" s="50"/>
      <c r="O39" s="49">
        <v>0</v>
      </c>
      <c r="P39" s="49">
        <f t="shared" si="0"/>
        <v>0</v>
      </c>
      <c r="Q39" s="50"/>
      <c r="R39" s="37">
        <f t="shared" si="1"/>
        <v>0</v>
      </c>
      <c r="S39" s="37">
        <f t="shared" si="2"/>
        <v>0</v>
      </c>
      <c r="T39" s="48" t="e">
        <f t="shared" si="6"/>
        <v>#DIV/0!</v>
      </c>
      <c r="U39" s="51" t="e">
        <f t="shared" si="4"/>
        <v>#DIV/0!</v>
      </c>
      <c r="V39" s="52" t="e">
        <f t="shared" si="5"/>
        <v>#DIV/0!</v>
      </c>
    </row>
    <row r="40" spans="1:22" s="33" customFormat="1" ht="30" customHeight="1" x14ac:dyDescent="0.3">
      <c r="A40" s="21"/>
      <c r="B40" s="21"/>
      <c r="C40" s="21"/>
      <c r="D40" s="61" t="s">
        <v>6</v>
      </c>
      <c r="E40" s="61" t="s">
        <v>6</v>
      </c>
      <c r="F40" s="61" t="s">
        <v>18</v>
      </c>
      <c r="G40" s="61" t="s">
        <v>18</v>
      </c>
      <c r="H40" s="61" t="s">
        <v>18</v>
      </c>
      <c r="I40" s="61" t="s">
        <v>18</v>
      </c>
      <c r="J40" s="61" t="s">
        <v>18</v>
      </c>
      <c r="K40" s="62" t="s">
        <v>18</v>
      </c>
      <c r="L40" s="55" t="str">
        <f>VLOOKUP(D40,Liste!C:D,2,0)</f>
        <v>A_choisir</v>
      </c>
      <c r="M40" s="21"/>
      <c r="N40" s="50"/>
      <c r="O40" s="49">
        <v>0</v>
      </c>
      <c r="P40" s="49">
        <f t="shared" si="0"/>
        <v>0</v>
      </c>
      <c r="Q40" s="50"/>
      <c r="R40" s="37">
        <f t="shared" si="1"/>
        <v>0</v>
      </c>
      <c r="S40" s="37">
        <f t="shared" si="2"/>
        <v>0</v>
      </c>
      <c r="T40" s="48" t="e">
        <f t="shared" si="6"/>
        <v>#DIV/0!</v>
      </c>
      <c r="U40" s="51" t="e">
        <f t="shared" si="4"/>
        <v>#DIV/0!</v>
      </c>
      <c r="V40" s="52" t="e">
        <f t="shared" si="5"/>
        <v>#DIV/0!</v>
      </c>
    </row>
    <row r="41" spans="1:22" s="33" customFormat="1" ht="30" customHeight="1" x14ac:dyDescent="0.3">
      <c r="A41" s="21"/>
      <c r="B41" s="21"/>
      <c r="C41" s="21"/>
      <c r="D41" s="61" t="s">
        <v>6</v>
      </c>
      <c r="E41" s="61" t="s">
        <v>6</v>
      </c>
      <c r="F41" s="61" t="s">
        <v>18</v>
      </c>
      <c r="G41" s="61" t="s">
        <v>18</v>
      </c>
      <c r="H41" s="61" t="s">
        <v>18</v>
      </c>
      <c r="I41" s="61" t="s">
        <v>18</v>
      </c>
      <c r="J41" s="61" t="s">
        <v>18</v>
      </c>
      <c r="K41" s="62" t="s">
        <v>18</v>
      </c>
      <c r="L41" s="55" t="str">
        <f>VLOOKUP(D41,Liste!C:D,2,0)</f>
        <v>A_choisir</v>
      </c>
      <c r="M41" s="21"/>
      <c r="N41" s="50"/>
      <c r="O41" s="49">
        <v>0</v>
      </c>
      <c r="P41" s="49">
        <f t="shared" si="0"/>
        <v>0</v>
      </c>
      <c r="Q41" s="50"/>
      <c r="R41" s="37">
        <f t="shared" si="1"/>
        <v>0</v>
      </c>
      <c r="S41" s="37">
        <f t="shared" si="2"/>
        <v>0</v>
      </c>
      <c r="T41" s="48" t="e">
        <f t="shared" si="6"/>
        <v>#DIV/0!</v>
      </c>
      <c r="U41" s="51" t="e">
        <f t="shared" si="4"/>
        <v>#DIV/0!</v>
      </c>
      <c r="V41" s="52" t="e">
        <f t="shared" si="5"/>
        <v>#DIV/0!</v>
      </c>
    </row>
    <row r="42" spans="1:22" s="33" customFormat="1" ht="30" customHeight="1" x14ac:dyDescent="0.3">
      <c r="A42" s="21"/>
      <c r="B42" s="21"/>
      <c r="C42" s="21"/>
      <c r="D42" s="61" t="s">
        <v>6</v>
      </c>
      <c r="E42" s="61" t="s">
        <v>6</v>
      </c>
      <c r="F42" s="61" t="s">
        <v>18</v>
      </c>
      <c r="G42" s="61" t="s">
        <v>18</v>
      </c>
      <c r="H42" s="61" t="s">
        <v>18</v>
      </c>
      <c r="I42" s="61" t="s">
        <v>18</v>
      </c>
      <c r="J42" s="61" t="s">
        <v>18</v>
      </c>
      <c r="K42" s="62" t="s">
        <v>18</v>
      </c>
      <c r="L42" s="55" t="str">
        <f>VLOOKUP(D42,Liste!C:D,2,0)</f>
        <v>A_choisir</v>
      </c>
      <c r="M42" s="21"/>
      <c r="N42" s="50"/>
      <c r="O42" s="49">
        <v>0</v>
      </c>
      <c r="P42" s="49">
        <f t="shared" si="0"/>
        <v>0</v>
      </c>
      <c r="Q42" s="50"/>
      <c r="R42" s="37">
        <f t="shared" si="1"/>
        <v>0</v>
      </c>
      <c r="S42" s="37">
        <f t="shared" si="2"/>
        <v>0</v>
      </c>
      <c r="T42" s="48" t="e">
        <f t="shared" si="6"/>
        <v>#DIV/0!</v>
      </c>
      <c r="U42" s="51" t="e">
        <f t="shared" si="4"/>
        <v>#DIV/0!</v>
      </c>
      <c r="V42" s="52" t="e">
        <f t="shared" si="5"/>
        <v>#DIV/0!</v>
      </c>
    </row>
    <row r="43" spans="1:22" s="33" customFormat="1" ht="30" customHeight="1" x14ac:dyDescent="0.3">
      <c r="A43" s="21"/>
      <c r="B43" s="21"/>
      <c r="C43" s="21"/>
      <c r="D43" s="61" t="s">
        <v>6</v>
      </c>
      <c r="E43" s="61" t="s">
        <v>6</v>
      </c>
      <c r="F43" s="61" t="s">
        <v>18</v>
      </c>
      <c r="G43" s="61" t="s">
        <v>18</v>
      </c>
      <c r="H43" s="61" t="s">
        <v>18</v>
      </c>
      <c r="I43" s="61" t="s">
        <v>18</v>
      </c>
      <c r="J43" s="61" t="s">
        <v>18</v>
      </c>
      <c r="K43" s="62" t="s">
        <v>18</v>
      </c>
      <c r="L43" s="55" t="str">
        <f>VLOOKUP(D43,Liste!C:D,2,0)</f>
        <v>A_choisir</v>
      </c>
      <c r="M43" s="21"/>
      <c r="N43" s="50"/>
      <c r="O43" s="49">
        <v>0</v>
      </c>
      <c r="P43" s="49">
        <f t="shared" si="0"/>
        <v>0</v>
      </c>
      <c r="Q43" s="50"/>
      <c r="R43" s="37">
        <f t="shared" si="1"/>
        <v>0</v>
      </c>
      <c r="S43" s="37">
        <f t="shared" si="2"/>
        <v>0</v>
      </c>
      <c r="T43" s="48" t="e">
        <f t="shared" si="6"/>
        <v>#DIV/0!</v>
      </c>
      <c r="U43" s="51" t="e">
        <f t="shared" si="4"/>
        <v>#DIV/0!</v>
      </c>
      <c r="V43" s="52" t="e">
        <f t="shared" si="5"/>
        <v>#DIV/0!</v>
      </c>
    </row>
    <row r="44" spans="1:22" s="33" customFormat="1" ht="30" customHeight="1" x14ac:dyDescent="0.3">
      <c r="A44" s="21"/>
      <c r="B44" s="21"/>
      <c r="C44" s="21"/>
      <c r="D44" s="61" t="s">
        <v>6</v>
      </c>
      <c r="E44" s="61" t="s">
        <v>6</v>
      </c>
      <c r="F44" s="61" t="s">
        <v>18</v>
      </c>
      <c r="G44" s="61" t="s">
        <v>18</v>
      </c>
      <c r="H44" s="61" t="s">
        <v>18</v>
      </c>
      <c r="I44" s="61" t="s">
        <v>18</v>
      </c>
      <c r="J44" s="61" t="s">
        <v>18</v>
      </c>
      <c r="K44" s="62" t="s">
        <v>18</v>
      </c>
      <c r="L44" s="55" t="str">
        <f>VLOOKUP(D44,Liste!C:D,2,0)</f>
        <v>A_choisir</v>
      </c>
      <c r="M44" s="21"/>
      <c r="N44" s="50"/>
      <c r="O44" s="49">
        <v>0</v>
      </c>
      <c r="P44" s="49">
        <f t="shared" si="0"/>
        <v>0</v>
      </c>
      <c r="Q44" s="50"/>
      <c r="R44" s="37">
        <f t="shared" si="1"/>
        <v>0</v>
      </c>
      <c r="S44" s="37">
        <f t="shared" si="2"/>
        <v>0</v>
      </c>
      <c r="T44" s="48" t="e">
        <f t="shared" si="6"/>
        <v>#DIV/0!</v>
      </c>
      <c r="U44" s="51" t="e">
        <f t="shared" si="4"/>
        <v>#DIV/0!</v>
      </c>
      <c r="V44" s="52" t="e">
        <f t="shared" si="5"/>
        <v>#DIV/0!</v>
      </c>
    </row>
    <row r="45" spans="1:22" s="33" customFormat="1" ht="30" customHeight="1" x14ac:dyDescent="0.3">
      <c r="A45" s="21"/>
      <c r="B45" s="21"/>
      <c r="C45" s="21"/>
      <c r="D45" s="61" t="s">
        <v>6</v>
      </c>
      <c r="E45" s="61" t="s">
        <v>6</v>
      </c>
      <c r="F45" s="61" t="s">
        <v>18</v>
      </c>
      <c r="G45" s="61" t="s">
        <v>18</v>
      </c>
      <c r="H45" s="61" t="s">
        <v>18</v>
      </c>
      <c r="I45" s="61" t="s">
        <v>18</v>
      </c>
      <c r="J45" s="61" t="s">
        <v>18</v>
      </c>
      <c r="K45" s="62" t="s">
        <v>18</v>
      </c>
      <c r="L45" s="55" t="str">
        <f>VLOOKUP(D45,Liste!C:D,2,0)</f>
        <v>A_choisir</v>
      </c>
      <c r="M45" s="21"/>
      <c r="N45" s="50"/>
      <c r="O45" s="49">
        <v>0</v>
      </c>
      <c r="P45" s="49">
        <f t="shared" si="0"/>
        <v>0</v>
      </c>
      <c r="Q45" s="50"/>
      <c r="R45" s="37">
        <f t="shared" si="1"/>
        <v>0</v>
      </c>
      <c r="S45" s="37">
        <f t="shared" si="2"/>
        <v>0</v>
      </c>
      <c r="T45" s="48" t="e">
        <f t="shared" si="6"/>
        <v>#DIV/0!</v>
      </c>
      <c r="U45" s="51" t="e">
        <f t="shared" si="4"/>
        <v>#DIV/0!</v>
      </c>
      <c r="V45" s="52" t="e">
        <f t="shared" si="5"/>
        <v>#DIV/0!</v>
      </c>
    </row>
    <row r="46" spans="1:22" s="33" customFormat="1" ht="30" customHeight="1" x14ac:dyDescent="0.3">
      <c r="A46" s="21"/>
      <c r="B46" s="21"/>
      <c r="C46" s="21"/>
      <c r="D46" s="61" t="s">
        <v>6</v>
      </c>
      <c r="E46" s="61" t="s">
        <v>6</v>
      </c>
      <c r="F46" s="61" t="s">
        <v>18</v>
      </c>
      <c r="G46" s="61" t="s">
        <v>18</v>
      </c>
      <c r="H46" s="61" t="s">
        <v>18</v>
      </c>
      <c r="I46" s="61" t="s">
        <v>18</v>
      </c>
      <c r="J46" s="61" t="s">
        <v>18</v>
      </c>
      <c r="K46" s="62" t="s">
        <v>18</v>
      </c>
      <c r="L46" s="55" t="str">
        <f>VLOOKUP(D46,Liste!C:D,2,0)</f>
        <v>A_choisir</v>
      </c>
      <c r="M46" s="21"/>
      <c r="N46" s="50"/>
      <c r="O46" s="49">
        <v>0</v>
      </c>
      <c r="P46" s="49">
        <f t="shared" si="0"/>
        <v>0</v>
      </c>
      <c r="Q46" s="50"/>
      <c r="R46" s="37">
        <f t="shared" si="1"/>
        <v>0</v>
      </c>
      <c r="S46" s="37">
        <f t="shared" si="2"/>
        <v>0</v>
      </c>
      <c r="T46" s="48" t="e">
        <f t="shared" si="6"/>
        <v>#DIV/0!</v>
      </c>
      <c r="U46" s="51" t="e">
        <f t="shared" si="4"/>
        <v>#DIV/0!</v>
      </c>
      <c r="V46" s="52" t="e">
        <f t="shared" si="5"/>
        <v>#DIV/0!</v>
      </c>
    </row>
    <row r="47" spans="1:22" s="33" customFormat="1" ht="30" customHeight="1" x14ac:dyDescent="0.3">
      <c r="A47" s="21"/>
      <c r="B47" s="21"/>
      <c r="C47" s="21"/>
      <c r="D47" s="61" t="s">
        <v>6</v>
      </c>
      <c r="E47" s="61" t="s">
        <v>6</v>
      </c>
      <c r="F47" s="61" t="s">
        <v>18</v>
      </c>
      <c r="G47" s="61" t="s">
        <v>18</v>
      </c>
      <c r="H47" s="61" t="s">
        <v>18</v>
      </c>
      <c r="I47" s="61" t="s">
        <v>18</v>
      </c>
      <c r="J47" s="61" t="s">
        <v>18</v>
      </c>
      <c r="K47" s="62" t="s">
        <v>18</v>
      </c>
      <c r="L47" s="55" t="str">
        <f>VLOOKUP(D47,Liste!C:D,2,0)</f>
        <v>A_choisir</v>
      </c>
      <c r="M47" s="21"/>
      <c r="N47" s="50"/>
      <c r="O47" s="49">
        <v>0</v>
      </c>
      <c r="P47" s="49">
        <f t="shared" si="0"/>
        <v>0</v>
      </c>
      <c r="Q47" s="50"/>
      <c r="R47" s="37">
        <f t="shared" si="1"/>
        <v>0</v>
      </c>
      <c r="S47" s="37">
        <f t="shared" si="2"/>
        <v>0</v>
      </c>
      <c r="T47" s="48" t="e">
        <f t="shared" si="6"/>
        <v>#DIV/0!</v>
      </c>
      <c r="U47" s="51" t="e">
        <f t="shared" si="4"/>
        <v>#DIV/0!</v>
      </c>
      <c r="V47" s="52" t="e">
        <f t="shared" si="5"/>
        <v>#DIV/0!</v>
      </c>
    </row>
    <row r="48" spans="1:22" s="33" customFormat="1" ht="30" customHeight="1" x14ac:dyDescent="0.3">
      <c r="A48" s="21"/>
      <c r="B48" s="21"/>
      <c r="C48" s="21"/>
      <c r="D48" s="61" t="s">
        <v>6</v>
      </c>
      <c r="E48" s="61" t="s">
        <v>6</v>
      </c>
      <c r="F48" s="61" t="s">
        <v>18</v>
      </c>
      <c r="G48" s="61" t="s">
        <v>18</v>
      </c>
      <c r="H48" s="61" t="s">
        <v>18</v>
      </c>
      <c r="I48" s="61" t="s">
        <v>18</v>
      </c>
      <c r="J48" s="61" t="s">
        <v>18</v>
      </c>
      <c r="K48" s="62" t="s">
        <v>18</v>
      </c>
      <c r="L48" s="55" t="str">
        <f>VLOOKUP(D48,Liste!C:D,2,0)</f>
        <v>A_choisir</v>
      </c>
      <c r="M48" s="21"/>
      <c r="N48" s="50"/>
      <c r="O48" s="49">
        <v>0</v>
      </c>
      <c r="P48" s="49">
        <f t="shared" si="0"/>
        <v>0</v>
      </c>
      <c r="Q48" s="50"/>
      <c r="R48" s="37">
        <f t="shared" si="1"/>
        <v>0</v>
      </c>
      <c r="S48" s="37">
        <f t="shared" si="2"/>
        <v>0</v>
      </c>
      <c r="T48" s="48" t="e">
        <f t="shared" si="6"/>
        <v>#DIV/0!</v>
      </c>
      <c r="U48" s="51" t="e">
        <f t="shared" si="4"/>
        <v>#DIV/0!</v>
      </c>
      <c r="V48" s="52" t="e">
        <f t="shared" si="5"/>
        <v>#DIV/0!</v>
      </c>
    </row>
    <row r="49" spans="1:22" s="33" customFormat="1" ht="30" customHeight="1" x14ac:dyDescent="0.3">
      <c r="A49" s="21"/>
      <c r="B49" s="21"/>
      <c r="C49" s="21"/>
      <c r="D49" s="61" t="s">
        <v>6</v>
      </c>
      <c r="E49" s="61" t="s">
        <v>6</v>
      </c>
      <c r="F49" s="61" t="s">
        <v>18</v>
      </c>
      <c r="G49" s="61" t="s">
        <v>18</v>
      </c>
      <c r="H49" s="61" t="s">
        <v>18</v>
      </c>
      <c r="I49" s="61" t="s">
        <v>18</v>
      </c>
      <c r="J49" s="61" t="s">
        <v>18</v>
      </c>
      <c r="K49" s="62" t="s">
        <v>18</v>
      </c>
      <c r="L49" s="55" t="str">
        <f>VLOOKUP(D49,Liste!C:D,2,0)</f>
        <v>A_choisir</v>
      </c>
      <c r="M49" s="21"/>
      <c r="N49" s="50"/>
      <c r="O49" s="49">
        <v>0</v>
      </c>
      <c r="P49" s="49">
        <f t="shared" si="0"/>
        <v>0</v>
      </c>
      <c r="Q49" s="50"/>
      <c r="R49" s="37">
        <f t="shared" si="1"/>
        <v>0</v>
      </c>
      <c r="S49" s="37">
        <f t="shared" si="2"/>
        <v>0</v>
      </c>
      <c r="T49" s="48" t="e">
        <f t="shared" si="6"/>
        <v>#DIV/0!</v>
      </c>
      <c r="U49" s="51" t="e">
        <f t="shared" si="4"/>
        <v>#DIV/0!</v>
      </c>
      <c r="V49" s="52" t="e">
        <f t="shared" si="5"/>
        <v>#DIV/0!</v>
      </c>
    </row>
    <row r="50" spans="1:22" s="33" customFormat="1" ht="30" customHeight="1" x14ac:dyDescent="0.3">
      <c r="A50" s="21"/>
      <c r="B50" s="21"/>
      <c r="C50" s="21"/>
      <c r="D50" s="61" t="s">
        <v>6</v>
      </c>
      <c r="E50" s="61" t="s">
        <v>6</v>
      </c>
      <c r="F50" s="61" t="s">
        <v>18</v>
      </c>
      <c r="G50" s="61" t="s">
        <v>18</v>
      </c>
      <c r="H50" s="61" t="s">
        <v>18</v>
      </c>
      <c r="I50" s="61" t="s">
        <v>18</v>
      </c>
      <c r="J50" s="61" t="s">
        <v>18</v>
      </c>
      <c r="K50" s="62" t="s">
        <v>18</v>
      </c>
      <c r="L50" s="55" t="str">
        <f>VLOOKUP(D50,Liste!C:D,2,0)</f>
        <v>A_choisir</v>
      </c>
      <c r="M50" s="21"/>
      <c r="N50" s="50"/>
      <c r="O50" s="49">
        <v>0</v>
      </c>
      <c r="P50" s="49">
        <f t="shared" si="0"/>
        <v>0</v>
      </c>
      <c r="Q50" s="50"/>
      <c r="R50" s="37">
        <f t="shared" si="1"/>
        <v>0</v>
      </c>
      <c r="S50" s="37">
        <f t="shared" si="2"/>
        <v>0</v>
      </c>
      <c r="T50" s="48" t="e">
        <f t="shared" si="6"/>
        <v>#DIV/0!</v>
      </c>
      <c r="U50" s="51" t="e">
        <f t="shared" si="4"/>
        <v>#DIV/0!</v>
      </c>
      <c r="V50" s="52" t="e">
        <f t="shared" si="5"/>
        <v>#DIV/0!</v>
      </c>
    </row>
    <row r="51" spans="1:22" s="33" customFormat="1" ht="30" customHeight="1" x14ac:dyDescent="0.3">
      <c r="A51" s="21"/>
      <c r="B51" s="21"/>
      <c r="C51" s="21"/>
      <c r="D51" s="61" t="s">
        <v>6</v>
      </c>
      <c r="E51" s="61" t="s">
        <v>6</v>
      </c>
      <c r="F51" s="61" t="s">
        <v>18</v>
      </c>
      <c r="G51" s="61" t="s">
        <v>18</v>
      </c>
      <c r="H51" s="61" t="s">
        <v>18</v>
      </c>
      <c r="I51" s="61" t="s">
        <v>18</v>
      </c>
      <c r="J51" s="61" t="s">
        <v>18</v>
      </c>
      <c r="K51" s="62" t="s">
        <v>18</v>
      </c>
      <c r="L51" s="55" t="str">
        <f>VLOOKUP(D51,Liste!C:D,2,0)</f>
        <v>A_choisir</v>
      </c>
      <c r="M51" s="21"/>
      <c r="N51" s="50"/>
      <c r="O51" s="49">
        <v>0</v>
      </c>
      <c r="P51" s="49">
        <f t="shared" si="0"/>
        <v>0</v>
      </c>
      <c r="Q51" s="50"/>
      <c r="R51" s="37">
        <f t="shared" si="1"/>
        <v>0</v>
      </c>
      <c r="S51" s="37">
        <f t="shared" si="2"/>
        <v>0</v>
      </c>
      <c r="T51" s="48" t="e">
        <f t="shared" si="6"/>
        <v>#DIV/0!</v>
      </c>
      <c r="U51" s="51" t="e">
        <f t="shared" si="4"/>
        <v>#DIV/0!</v>
      </c>
      <c r="V51" s="52" t="e">
        <f t="shared" si="5"/>
        <v>#DIV/0!</v>
      </c>
    </row>
    <row r="52" spans="1:22" s="33" customFormat="1" ht="30" customHeight="1" x14ac:dyDescent="0.3">
      <c r="A52" s="21"/>
      <c r="B52" s="21"/>
      <c r="C52" s="21"/>
      <c r="D52" s="61" t="s">
        <v>6</v>
      </c>
      <c r="E52" s="61" t="s">
        <v>6</v>
      </c>
      <c r="F52" s="61" t="s">
        <v>18</v>
      </c>
      <c r="G52" s="61" t="s">
        <v>18</v>
      </c>
      <c r="H52" s="61" t="s">
        <v>18</v>
      </c>
      <c r="I52" s="61" t="s">
        <v>18</v>
      </c>
      <c r="J52" s="61" t="s">
        <v>18</v>
      </c>
      <c r="K52" s="62" t="s">
        <v>18</v>
      </c>
      <c r="L52" s="55" t="str">
        <f>VLOOKUP(D52,Liste!C:D,2,0)</f>
        <v>A_choisir</v>
      </c>
      <c r="M52" s="21"/>
      <c r="N52" s="50"/>
      <c r="O52" s="49">
        <v>0</v>
      </c>
      <c r="P52" s="49">
        <f t="shared" si="0"/>
        <v>0</v>
      </c>
      <c r="Q52" s="50"/>
      <c r="R52" s="37">
        <f t="shared" si="1"/>
        <v>0</v>
      </c>
      <c r="S52" s="37">
        <f t="shared" si="2"/>
        <v>0</v>
      </c>
      <c r="T52" s="48" t="e">
        <f t="shared" si="6"/>
        <v>#DIV/0!</v>
      </c>
      <c r="U52" s="51" t="e">
        <f t="shared" si="4"/>
        <v>#DIV/0!</v>
      </c>
      <c r="V52" s="52" t="e">
        <f t="shared" si="5"/>
        <v>#DIV/0!</v>
      </c>
    </row>
    <row r="53" spans="1:22" s="33" customFormat="1" ht="30" customHeight="1" x14ac:dyDescent="0.3">
      <c r="A53" s="21"/>
      <c r="B53" s="21"/>
      <c r="C53" s="21"/>
      <c r="D53" s="61" t="s">
        <v>6</v>
      </c>
      <c r="E53" s="61" t="s">
        <v>6</v>
      </c>
      <c r="F53" s="61" t="s">
        <v>18</v>
      </c>
      <c r="G53" s="61" t="s">
        <v>18</v>
      </c>
      <c r="H53" s="61" t="s">
        <v>18</v>
      </c>
      <c r="I53" s="61" t="s">
        <v>18</v>
      </c>
      <c r="J53" s="61" t="s">
        <v>18</v>
      </c>
      <c r="K53" s="62" t="s">
        <v>18</v>
      </c>
      <c r="L53" s="55" t="str">
        <f>VLOOKUP(D53,Liste!C:D,2,0)</f>
        <v>A_choisir</v>
      </c>
      <c r="M53" s="21"/>
      <c r="N53" s="50"/>
      <c r="O53" s="49">
        <v>0</v>
      </c>
      <c r="P53" s="49">
        <f t="shared" si="0"/>
        <v>0</v>
      </c>
      <c r="Q53" s="50"/>
      <c r="R53" s="37">
        <f t="shared" si="1"/>
        <v>0</v>
      </c>
      <c r="S53" s="37">
        <f t="shared" si="2"/>
        <v>0</v>
      </c>
      <c r="T53" s="48" t="e">
        <f t="shared" si="6"/>
        <v>#DIV/0!</v>
      </c>
      <c r="U53" s="51" t="e">
        <f t="shared" si="4"/>
        <v>#DIV/0!</v>
      </c>
      <c r="V53" s="52" t="e">
        <f t="shared" si="5"/>
        <v>#DIV/0!</v>
      </c>
    </row>
    <row r="54" spans="1:22" s="33" customFormat="1" ht="30" customHeight="1" x14ac:dyDescent="0.3">
      <c r="A54" s="21"/>
      <c r="B54" s="21"/>
      <c r="C54" s="21"/>
      <c r="D54" s="61" t="s">
        <v>6</v>
      </c>
      <c r="E54" s="61" t="s">
        <v>6</v>
      </c>
      <c r="F54" s="61" t="s">
        <v>18</v>
      </c>
      <c r="G54" s="61" t="s">
        <v>18</v>
      </c>
      <c r="H54" s="61" t="s">
        <v>18</v>
      </c>
      <c r="I54" s="61" t="s">
        <v>18</v>
      </c>
      <c r="J54" s="61" t="s">
        <v>18</v>
      </c>
      <c r="K54" s="62" t="s">
        <v>18</v>
      </c>
      <c r="L54" s="55" t="str">
        <f>VLOOKUP(D54,Liste!C:D,2,0)</f>
        <v>A_choisir</v>
      </c>
      <c r="M54" s="21"/>
      <c r="N54" s="50"/>
      <c r="O54" s="49">
        <v>0</v>
      </c>
      <c r="P54" s="49">
        <f t="shared" si="0"/>
        <v>0</v>
      </c>
      <c r="Q54" s="50"/>
      <c r="R54" s="37">
        <f t="shared" si="1"/>
        <v>0</v>
      </c>
      <c r="S54" s="37">
        <f t="shared" si="2"/>
        <v>0</v>
      </c>
      <c r="T54" s="48" t="e">
        <f t="shared" si="6"/>
        <v>#DIV/0!</v>
      </c>
      <c r="U54" s="51" t="e">
        <f t="shared" si="4"/>
        <v>#DIV/0!</v>
      </c>
      <c r="V54" s="52" t="e">
        <f t="shared" si="5"/>
        <v>#DIV/0!</v>
      </c>
    </row>
    <row r="55" spans="1:22" s="33" customFormat="1" ht="30" customHeight="1" x14ac:dyDescent="0.3">
      <c r="A55" s="21"/>
      <c r="B55" s="21"/>
      <c r="C55" s="21"/>
      <c r="D55" s="61" t="s">
        <v>6</v>
      </c>
      <c r="E55" s="61" t="s">
        <v>6</v>
      </c>
      <c r="F55" s="61" t="s">
        <v>18</v>
      </c>
      <c r="G55" s="61" t="s">
        <v>18</v>
      </c>
      <c r="H55" s="61" t="s">
        <v>18</v>
      </c>
      <c r="I55" s="61" t="s">
        <v>18</v>
      </c>
      <c r="J55" s="61" t="s">
        <v>18</v>
      </c>
      <c r="K55" s="62" t="s">
        <v>18</v>
      </c>
      <c r="L55" s="55" t="str">
        <f>VLOOKUP(D55,Liste!C:D,2,0)</f>
        <v>A_choisir</v>
      </c>
      <c r="M55" s="21"/>
      <c r="N55" s="50"/>
      <c r="O55" s="49">
        <v>0</v>
      </c>
      <c r="P55" s="49">
        <f t="shared" si="0"/>
        <v>0</v>
      </c>
      <c r="Q55" s="50"/>
      <c r="R55" s="37">
        <f t="shared" si="1"/>
        <v>0</v>
      </c>
      <c r="S55" s="37">
        <f t="shared" si="2"/>
        <v>0</v>
      </c>
      <c r="T55" s="48" t="e">
        <f t="shared" si="6"/>
        <v>#DIV/0!</v>
      </c>
      <c r="U55" s="51" t="e">
        <f t="shared" si="4"/>
        <v>#DIV/0!</v>
      </c>
      <c r="V55" s="52" t="e">
        <f t="shared" si="5"/>
        <v>#DIV/0!</v>
      </c>
    </row>
    <row r="56" spans="1:22" s="33" customFormat="1" ht="30" customHeight="1" x14ac:dyDescent="0.3">
      <c r="A56" s="21"/>
      <c r="B56" s="21"/>
      <c r="C56" s="21"/>
      <c r="D56" s="61" t="s">
        <v>6</v>
      </c>
      <c r="E56" s="61" t="s">
        <v>6</v>
      </c>
      <c r="F56" s="61" t="s">
        <v>18</v>
      </c>
      <c r="G56" s="61" t="s">
        <v>18</v>
      </c>
      <c r="H56" s="61" t="s">
        <v>18</v>
      </c>
      <c r="I56" s="61" t="s">
        <v>18</v>
      </c>
      <c r="J56" s="61" t="s">
        <v>18</v>
      </c>
      <c r="K56" s="62" t="s">
        <v>18</v>
      </c>
      <c r="L56" s="55" t="str">
        <f>VLOOKUP(D56,Liste!C:D,2,0)</f>
        <v>A_choisir</v>
      </c>
      <c r="M56" s="21"/>
      <c r="N56" s="50"/>
      <c r="O56" s="49">
        <v>0</v>
      </c>
      <c r="P56" s="49">
        <f t="shared" si="0"/>
        <v>0</v>
      </c>
      <c r="Q56" s="50"/>
      <c r="R56" s="37">
        <f t="shared" si="1"/>
        <v>0</v>
      </c>
      <c r="S56" s="37">
        <f t="shared" si="2"/>
        <v>0</v>
      </c>
      <c r="T56" s="48" t="e">
        <f t="shared" si="6"/>
        <v>#DIV/0!</v>
      </c>
      <c r="U56" s="51" t="e">
        <f t="shared" si="4"/>
        <v>#DIV/0!</v>
      </c>
      <c r="V56" s="52" t="e">
        <f t="shared" si="5"/>
        <v>#DIV/0!</v>
      </c>
    </row>
    <row r="57" spans="1:22" s="33" customFormat="1" ht="30" customHeight="1" x14ac:dyDescent="0.3">
      <c r="A57" s="21"/>
      <c r="B57" s="21"/>
      <c r="C57" s="21"/>
      <c r="D57" s="61" t="s">
        <v>6</v>
      </c>
      <c r="E57" s="61" t="s">
        <v>6</v>
      </c>
      <c r="F57" s="61" t="s">
        <v>18</v>
      </c>
      <c r="G57" s="61" t="s">
        <v>18</v>
      </c>
      <c r="H57" s="61" t="s">
        <v>18</v>
      </c>
      <c r="I57" s="61" t="s">
        <v>18</v>
      </c>
      <c r="J57" s="61" t="s">
        <v>18</v>
      </c>
      <c r="K57" s="62" t="s">
        <v>18</v>
      </c>
      <c r="L57" s="55" t="str">
        <f>VLOOKUP(D57,Liste!C:D,2,0)</f>
        <v>A_choisir</v>
      </c>
      <c r="M57" s="21"/>
      <c r="N57" s="50"/>
      <c r="O57" s="49">
        <v>0</v>
      </c>
      <c r="P57" s="49">
        <f t="shared" si="0"/>
        <v>0</v>
      </c>
      <c r="Q57" s="50"/>
      <c r="R57" s="37">
        <f t="shared" si="1"/>
        <v>0</v>
      </c>
      <c r="S57" s="37">
        <f t="shared" si="2"/>
        <v>0</v>
      </c>
      <c r="T57" s="48" t="e">
        <f t="shared" si="6"/>
        <v>#DIV/0!</v>
      </c>
      <c r="U57" s="51" t="e">
        <f t="shared" si="4"/>
        <v>#DIV/0!</v>
      </c>
      <c r="V57" s="52" t="e">
        <f t="shared" si="5"/>
        <v>#DIV/0!</v>
      </c>
    </row>
    <row r="58" spans="1:22" s="33" customFormat="1" ht="30" customHeight="1" x14ac:dyDescent="0.3">
      <c r="A58" s="21"/>
      <c r="B58" s="21"/>
      <c r="C58" s="21"/>
      <c r="D58" s="61" t="s">
        <v>6</v>
      </c>
      <c r="E58" s="61" t="s">
        <v>6</v>
      </c>
      <c r="F58" s="61" t="s">
        <v>18</v>
      </c>
      <c r="G58" s="61" t="s">
        <v>18</v>
      </c>
      <c r="H58" s="61" t="s">
        <v>18</v>
      </c>
      <c r="I58" s="61" t="s">
        <v>18</v>
      </c>
      <c r="J58" s="61" t="s">
        <v>18</v>
      </c>
      <c r="K58" s="62" t="s">
        <v>18</v>
      </c>
      <c r="L58" s="55" t="str">
        <f>VLOOKUP(D58,Liste!C:D,2,0)</f>
        <v>A_choisir</v>
      </c>
      <c r="M58" s="21"/>
      <c r="N58" s="50"/>
      <c r="O58" s="49">
        <v>0</v>
      </c>
      <c r="P58" s="49">
        <f t="shared" si="0"/>
        <v>0</v>
      </c>
      <c r="Q58" s="50"/>
      <c r="R58" s="37">
        <f t="shared" si="1"/>
        <v>0</v>
      </c>
      <c r="S58" s="37">
        <f t="shared" si="2"/>
        <v>0</v>
      </c>
      <c r="T58" s="48" t="e">
        <f t="shared" si="6"/>
        <v>#DIV/0!</v>
      </c>
      <c r="U58" s="51" t="e">
        <f t="shared" si="4"/>
        <v>#DIV/0!</v>
      </c>
      <c r="V58" s="52" t="e">
        <f t="shared" si="5"/>
        <v>#DIV/0!</v>
      </c>
    </row>
    <row r="59" spans="1:22" s="33" customFormat="1" ht="30" customHeight="1" x14ac:dyDescent="0.3">
      <c r="A59" s="21"/>
      <c r="B59" s="21"/>
      <c r="C59" s="21"/>
      <c r="D59" s="61" t="s">
        <v>6</v>
      </c>
      <c r="E59" s="61" t="s">
        <v>6</v>
      </c>
      <c r="F59" s="61" t="s">
        <v>18</v>
      </c>
      <c r="G59" s="61" t="s">
        <v>18</v>
      </c>
      <c r="H59" s="61" t="s">
        <v>18</v>
      </c>
      <c r="I59" s="61" t="s">
        <v>18</v>
      </c>
      <c r="J59" s="61" t="s">
        <v>18</v>
      </c>
      <c r="K59" s="62" t="s">
        <v>18</v>
      </c>
      <c r="L59" s="55" t="str">
        <f>VLOOKUP(D59,Liste!C:D,2,0)</f>
        <v>A_choisir</v>
      </c>
      <c r="M59" s="21"/>
      <c r="N59" s="50"/>
      <c r="O59" s="49">
        <v>0</v>
      </c>
      <c r="P59" s="49">
        <f t="shared" si="0"/>
        <v>0</v>
      </c>
      <c r="Q59" s="50"/>
      <c r="R59" s="37">
        <f t="shared" si="1"/>
        <v>0</v>
      </c>
      <c r="S59" s="37">
        <f t="shared" si="2"/>
        <v>0</v>
      </c>
      <c r="T59" s="48" t="e">
        <f t="shared" si="6"/>
        <v>#DIV/0!</v>
      </c>
      <c r="U59" s="51" t="e">
        <f t="shared" si="4"/>
        <v>#DIV/0!</v>
      </c>
      <c r="V59" s="52" t="e">
        <f t="shared" si="5"/>
        <v>#DIV/0!</v>
      </c>
    </row>
    <row r="60" spans="1:22" s="33" customFormat="1" ht="30" customHeight="1" x14ac:dyDescent="0.3">
      <c r="A60" s="21"/>
      <c r="B60" s="21"/>
      <c r="C60" s="21"/>
      <c r="D60" s="61" t="s">
        <v>6</v>
      </c>
      <c r="E60" s="61" t="s">
        <v>6</v>
      </c>
      <c r="F60" s="61" t="s">
        <v>18</v>
      </c>
      <c r="G60" s="61" t="s">
        <v>18</v>
      </c>
      <c r="H60" s="61" t="s">
        <v>18</v>
      </c>
      <c r="I60" s="61" t="s">
        <v>18</v>
      </c>
      <c r="J60" s="61" t="s">
        <v>18</v>
      </c>
      <c r="K60" s="62" t="s">
        <v>18</v>
      </c>
      <c r="L60" s="55" t="str">
        <f>VLOOKUP(D60,Liste!C:D,2,0)</f>
        <v>A_choisir</v>
      </c>
      <c r="M60" s="21"/>
      <c r="N60" s="50"/>
      <c r="O60" s="49">
        <v>0</v>
      </c>
      <c r="P60" s="49">
        <f t="shared" si="0"/>
        <v>0</v>
      </c>
      <c r="Q60" s="50"/>
      <c r="R60" s="37">
        <f t="shared" si="1"/>
        <v>0</v>
      </c>
      <c r="S60" s="37">
        <f t="shared" si="2"/>
        <v>0</v>
      </c>
      <c r="T60" s="48" t="e">
        <f t="shared" si="6"/>
        <v>#DIV/0!</v>
      </c>
      <c r="U60" s="51" t="e">
        <f t="shared" si="4"/>
        <v>#DIV/0!</v>
      </c>
      <c r="V60" s="52" t="e">
        <f t="shared" si="5"/>
        <v>#DIV/0!</v>
      </c>
    </row>
    <row r="61" spans="1:22" s="33" customFormat="1" ht="30" customHeight="1" x14ac:dyDescent="0.3">
      <c r="A61" s="21"/>
      <c r="B61" s="21"/>
      <c r="C61" s="21"/>
      <c r="D61" s="61" t="s">
        <v>6</v>
      </c>
      <c r="E61" s="61" t="s">
        <v>6</v>
      </c>
      <c r="F61" s="61" t="s">
        <v>18</v>
      </c>
      <c r="G61" s="61" t="s">
        <v>18</v>
      </c>
      <c r="H61" s="61" t="s">
        <v>18</v>
      </c>
      <c r="I61" s="61" t="s">
        <v>18</v>
      </c>
      <c r="J61" s="61" t="s">
        <v>18</v>
      </c>
      <c r="K61" s="62" t="s">
        <v>18</v>
      </c>
      <c r="L61" s="55" t="str">
        <f>VLOOKUP(D61,Liste!C:D,2,0)</f>
        <v>A_choisir</v>
      </c>
      <c r="M61" s="21"/>
      <c r="N61" s="50"/>
      <c r="O61" s="49">
        <v>0</v>
      </c>
      <c r="P61" s="49">
        <f t="shared" si="0"/>
        <v>0</v>
      </c>
      <c r="Q61" s="50"/>
      <c r="R61" s="37">
        <f t="shared" si="1"/>
        <v>0</v>
      </c>
      <c r="S61" s="37">
        <f t="shared" si="2"/>
        <v>0</v>
      </c>
      <c r="T61" s="48" t="e">
        <f t="shared" si="6"/>
        <v>#DIV/0!</v>
      </c>
      <c r="U61" s="51" t="e">
        <f t="shared" si="4"/>
        <v>#DIV/0!</v>
      </c>
      <c r="V61" s="52" t="e">
        <f t="shared" si="5"/>
        <v>#DIV/0!</v>
      </c>
    </row>
    <row r="62" spans="1:22" s="33" customFormat="1" ht="30" customHeight="1" x14ac:dyDescent="0.3">
      <c r="A62" s="21"/>
      <c r="B62" s="21"/>
      <c r="C62" s="21"/>
      <c r="D62" s="61" t="s">
        <v>6</v>
      </c>
      <c r="E62" s="61" t="s">
        <v>6</v>
      </c>
      <c r="F62" s="61" t="s">
        <v>18</v>
      </c>
      <c r="G62" s="61" t="s">
        <v>18</v>
      </c>
      <c r="H62" s="61" t="s">
        <v>18</v>
      </c>
      <c r="I62" s="61" t="s">
        <v>18</v>
      </c>
      <c r="J62" s="61" t="s">
        <v>18</v>
      </c>
      <c r="K62" s="62" t="s">
        <v>18</v>
      </c>
      <c r="L62" s="55" t="str">
        <f>VLOOKUP(D62,Liste!C:D,2,0)</f>
        <v>A_choisir</v>
      </c>
      <c r="M62" s="21"/>
      <c r="N62" s="50"/>
      <c r="O62" s="49">
        <v>0</v>
      </c>
      <c r="P62" s="49">
        <f t="shared" si="0"/>
        <v>0</v>
      </c>
      <c r="Q62" s="50"/>
      <c r="R62" s="37">
        <f t="shared" ref="R62:R93" si="7">P62*$Q$15</f>
        <v>0</v>
      </c>
      <c r="S62" s="37">
        <f t="shared" si="2"/>
        <v>0</v>
      </c>
      <c r="T62" s="48" t="e">
        <f t="shared" si="6"/>
        <v>#DIV/0!</v>
      </c>
      <c r="U62" s="51" t="e">
        <f t="shared" si="4"/>
        <v>#DIV/0!</v>
      </c>
      <c r="V62" s="52" t="e">
        <f t="shared" si="5"/>
        <v>#DIV/0!</v>
      </c>
    </row>
    <row r="63" spans="1:22" s="33" customFormat="1" ht="30" customHeight="1" x14ac:dyDescent="0.3">
      <c r="A63" s="21"/>
      <c r="B63" s="21"/>
      <c r="C63" s="21"/>
      <c r="D63" s="61" t="s">
        <v>6</v>
      </c>
      <c r="E63" s="61" t="s">
        <v>6</v>
      </c>
      <c r="F63" s="61" t="s">
        <v>18</v>
      </c>
      <c r="G63" s="61" t="s">
        <v>18</v>
      </c>
      <c r="H63" s="61" t="s">
        <v>18</v>
      </c>
      <c r="I63" s="61" t="s">
        <v>18</v>
      </c>
      <c r="J63" s="61" t="s">
        <v>18</v>
      </c>
      <c r="K63" s="62" t="s">
        <v>18</v>
      </c>
      <c r="L63" s="55" t="str">
        <f>VLOOKUP(D63,Liste!C:D,2,0)</f>
        <v>A_choisir</v>
      </c>
      <c r="M63" s="21"/>
      <c r="N63" s="50"/>
      <c r="O63" s="49">
        <v>0</v>
      </c>
      <c r="P63" s="49">
        <f t="shared" si="0"/>
        <v>0</v>
      </c>
      <c r="Q63" s="50"/>
      <c r="R63" s="37">
        <f t="shared" si="7"/>
        <v>0</v>
      </c>
      <c r="S63" s="37">
        <f t="shared" si="2"/>
        <v>0</v>
      </c>
      <c r="T63" s="48" t="e">
        <f t="shared" si="6"/>
        <v>#DIV/0!</v>
      </c>
      <c r="U63" s="51" t="e">
        <f t="shared" si="4"/>
        <v>#DIV/0!</v>
      </c>
      <c r="V63" s="52" t="e">
        <f t="shared" si="5"/>
        <v>#DIV/0!</v>
      </c>
    </row>
    <row r="64" spans="1:22" s="33" customFormat="1" ht="30" customHeight="1" x14ac:dyDescent="0.3">
      <c r="A64" s="21"/>
      <c r="B64" s="21"/>
      <c r="C64" s="21"/>
      <c r="D64" s="61" t="s">
        <v>6</v>
      </c>
      <c r="E64" s="61" t="s">
        <v>6</v>
      </c>
      <c r="F64" s="61" t="s">
        <v>18</v>
      </c>
      <c r="G64" s="61" t="s">
        <v>18</v>
      </c>
      <c r="H64" s="61" t="s">
        <v>18</v>
      </c>
      <c r="I64" s="61" t="s">
        <v>18</v>
      </c>
      <c r="J64" s="61" t="s">
        <v>18</v>
      </c>
      <c r="K64" s="62" t="s">
        <v>18</v>
      </c>
      <c r="L64" s="55" t="str">
        <f>VLOOKUP(D64,Liste!C:D,2,0)</f>
        <v>A_choisir</v>
      </c>
      <c r="M64" s="21"/>
      <c r="N64" s="50"/>
      <c r="O64" s="49">
        <v>0</v>
      </c>
      <c r="P64" s="49">
        <f t="shared" si="0"/>
        <v>0</v>
      </c>
      <c r="Q64" s="50"/>
      <c r="R64" s="37">
        <f t="shared" si="7"/>
        <v>0</v>
      </c>
      <c r="S64" s="37">
        <f t="shared" si="2"/>
        <v>0</v>
      </c>
      <c r="T64" s="48" t="e">
        <f t="shared" si="6"/>
        <v>#DIV/0!</v>
      </c>
      <c r="U64" s="51" t="e">
        <f t="shared" si="4"/>
        <v>#DIV/0!</v>
      </c>
      <c r="V64" s="52" t="e">
        <f t="shared" si="5"/>
        <v>#DIV/0!</v>
      </c>
    </row>
    <row r="65" spans="1:22" s="33" customFormat="1" ht="30" customHeight="1" x14ac:dyDescent="0.3">
      <c r="A65" s="21"/>
      <c r="B65" s="21"/>
      <c r="C65" s="21"/>
      <c r="D65" s="61" t="s">
        <v>6</v>
      </c>
      <c r="E65" s="61" t="s">
        <v>6</v>
      </c>
      <c r="F65" s="61" t="s">
        <v>18</v>
      </c>
      <c r="G65" s="61" t="s">
        <v>18</v>
      </c>
      <c r="H65" s="61" t="s">
        <v>18</v>
      </c>
      <c r="I65" s="61" t="s">
        <v>18</v>
      </c>
      <c r="J65" s="61" t="s">
        <v>18</v>
      </c>
      <c r="K65" s="62" t="s">
        <v>18</v>
      </c>
      <c r="L65" s="55" t="str">
        <f>VLOOKUP(D65,Liste!C:D,2,0)</f>
        <v>A_choisir</v>
      </c>
      <c r="M65" s="21"/>
      <c r="N65" s="50"/>
      <c r="O65" s="49">
        <v>0</v>
      </c>
      <c r="P65" s="49">
        <f t="shared" si="0"/>
        <v>0</v>
      </c>
      <c r="Q65" s="50"/>
      <c r="R65" s="37">
        <f t="shared" si="7"/>
        <v>0</v>
      </c>
      <c r="S65" s="37">
        <f t="shared" si="2"/>
        <v>0</v>
      </c>
      <c r="T65" s="48" t="e">
        <f t="shared" si="6"/>
        <v>#DIV/0!</v>
      </c>
      <c r="U65" s="51" t="e">
        <f t="shared" si="4"/>
        <v>#DIV/0!</v>
      </c>
      <c r="V65" s="52" t="e">
        <f t="shared" si="5"/>
        <v>#DIV/0!</v>
      </c>
    </row>
    <row r="66" spans="1:22" s="33" customFormat="1" ht="30" customHeight="1" x14ac:dyDescent="0.3">
      <c r="A66" s="21"/>
      <c r="B66" s="21"/>
      <c r="C66" s="21"/>
      <c r="D66" s="61" t="s">
        <v>6</v>
      </c>
      <c r="E66" s="61" t="s">
        <v>6</v>
      </c>
      <c r="F66" s="61" t="s">
        <v>18</v>
      </c>
      <c r="G66" s="61" t="s">
        <v>18</v>
      </c>
      <c r="H66" s="61" t="s">
        <v>18</v>
      </c>
      <c r="I66" s="61" t="s">
        <v>18</v>
      </c>
      <c r="J66" s="61" t="s">
        <v>18</v>
      </c>
      <c r="K66" s="62" t="s">
        <v>18</v>
      </c>
      <c r="L66" s="55" t="str">
        <f>VLOOKUP(D66,Liste!C:D,2,0)</f>
        <v>A_choisir</v>
      </c>
      <c r="M66" s="21"/>
      <c r="N66" s="50"/>
      <c r="O66" s="49">
        <v>0</v>
      </c>
      <c r="P66" s="49">
        <f t="shared" si="0"/>
        <v>0</v>
      </c>
      <c r="Q66" s="50"/>
      <c r="R66" s="37">
        <f t="shared" si="7"/>
        <v>0</v>
      </c>
      <c r="S66" s="37">
        <f t="shared" si="2"/>
        <v>0</v>
      </c>
      <c r="T66" s="48" t="e">
        <f t="shared" si="6"/>
        <v>#DIV/0!</v>
      </c>
      <c r="U66" s="51" t="e">
        <f t="shared" si="4"/>
        <v>#DIV/0!</v>
      </c>
      <c r="V66" s="52" t="e">
        <f t="shared" si="5"/>
        <v>#DIV/0!</v>
      </c>
    </row>
    <row r="67" spans="1:22" s="33" customFormat="1" ht="30" customHeight="1" x14ac:dyDescent="0.3">
      <c r="A67" s="21"/>
      <c r="B67" s="21"/>
      <c r="C67" s="21"/>
      <c r="D67" s="61" t="s">
        <v>6</v>
      </c>
      <c r="E67" s="61" t="s">
        <v>6</v>
      </c>
      <c r="F67" s="61" t="s">
        <v>18</v>
      </c>
      <c r="G67" s="61" t="s">
        <v>18</v>
      </c>
      <c r="H67" s="61" t="s">
        <v>18</v>
      </c>
      <c r="I67" s="61" t="s">
        <v>18</v>
      </c>
      <c r="J67" s="61" t="s">
        <v>18</v>
      </c>
      <c r="K67" s="62" t="s">
        <v>18</v>
      </c>
      <c r="L67" s="55" t="str">
        <f>VLOOKUP(D67,Liste!C:D,2,0)</f>
        <v>A_choisir</v>
      </c>
      <c r="M67" s="21"/>
      <c r="N67" s="50"/>
      <c r="O67" s="49">
        <v>0</v>
      </c>
      <c r="P67" s="49">
        <f t="shared" si="0"/>
        <v>0</v>
      </c>
      <c r="Q67" s="50"/>
      <c r="R67" s="37">
        <f t="shared" si="7"/>
        <v>0</v>
      </c>
      <c r="S67" s="37">
        <f t="shared" si="2"/>
        <v>0</v>
      </c>
      <c r="T67" s="48" t="e">
        <f t="shared" si="6"/>
        <v>#DIV/0!</v>
      </c>
      <c r="U67" s="51" t="e">
        <f t="shared" si="4"/>
        <v>#DIV/0!</v>
      </c>
      <c r="V67" s="52" t="e">
        <f t="shared" si="5"/>
        <v>#DIV/0!</v>
      </c>
    </row>
    <row r="68" spans="1:22" s="33" customFormat="1" ht="30" customHeight="1" x14ac:dyDescent="0.3">
      <c r="A68" s="21"/>
      <c r="B68" s="21"/>
      <c r="C68" s="21"/>
      <c r="D68" s="61" t="s">
        <v>6</v>
      </c>
      <c r="E68" s="61" t="s">
        <v>6</v>
      </c>
      <c r="F68" s="61" t="s">
        <v>18</v>
      </c>
      <c r="G68" s="61" t="s">
        <v>18</v>
      </c>
      <c r="H68" s="61" t="s">
        <v>18</v>
      </c>
      <c r="I68" s="61" t="s">
        <v>18</v>
      </c>
      <c r="J68" s="61" t="s">
        <v>18</v>
      </c>
      <c r="K68" s="62" t="s">
        <v>18</v>
      </c>
      <c r="L68" s="55" t="str">
        <f>VLOOKUP(D68,Liste!C:D,2,0)</f>
        <v>A_choisir</v>
      </c>
      <c r="M68" s="21"/>
      <c r="N68" s="50"/>
      <c r="O68" s="49">
        <v>0</v>
      </c>
      <c r="P68" s="49">
        <f t="shared" si="0"/>
        <v>0</v>
      </c>
      <c r="Q68" s="50"/>
      <c r="R68" s="37">
        <f t="shared" si="7"/>
        <v>0</v>
      </c>
      <c r="S68" s="37">
        <f t="shared" si="2"/>
        <v>0</v>
      </c>
      <c r="T68" s="48" t="e">
        <f t="shared" si="6"/>
        <v>#DIV/0!</v>
      </c>
      <c r="U68" s="51" t="e">
        <f t="shared" si="4"/>
        <v>#DIV/0!</v>
      </c>
      <c r="V68" s="52" t="e">
        <f t="shared" si="5"/>
        <v>#DIV/0!</v>
      </c>
    </row>
    <row r="69" spans="1:22" s="33" customFormat="1" ht="30" customHeight="1" x14ac:dyDescent="0.3">
      <c r="A69" s="21"/>
      <c r="B69" s="21"/>
      <c r="C69" s="21"/>
      <c r="D69" s="61" t="s">
        <v>6</v>
      </c>
      <c r="E69" s="61" t="s">
        <v>6</v>
      </c>
      <c r="F69" s="61" t="s">
        <v>18</v>
      </c>
      <c r="G69" s="61" t="s">
        <v>18</v>
      </c>
      <c r="H69" s="61" t="s">
        <v>18</v>
      </c>
      <c r="I69" s="61" t="s">
        <v>18</v>
      </c>
      <c r="J69" s="61" t="s">
        <v>18</v>
      </c>
      <c r="K69" s="62" t="s">
        <v>18</v>
      </c>
      <c r="L69" s="55" t="str">
        <f>VLOOKUP(D69,Liste!C:D,2,0)</f>
        <v>A_choisir</v>
      </c>
      <c r="M69" s="21"/>
      <c r="N69" s="50"/>
      <c r="O69" s="49">
        <v>0</v>
      </c>
      <c r="P69" s="49">
        <f t="shared" si="0"/>
        <v>0</v>
      </c>
      <c r="Q69" s="50"/>
      <c r="R69" s="37">
        <f t="shared" si="7"/>
        <v>0</v>
      </c>
      <c r="S69" s="37">
        <f t="shared" si="2"/>
        <v>0</v>
      </c>
      <c r="T69" s="48" t="e">
        <f t="shared" si="6"/>
        <v>#DIV/0!</v>
      </c>
      <c r="U69" s="51" t="e">
        <f t="shared" si="4"/>
        <v>#DIV/0!</v>
      </c>
      <c r="V69" s="52" t="e">
        <f t="shared" si="5"/>
        <v>#DIV/0!</v>
      </c>
    </row>
    <row r="70" spans="1:22" s="33" customFormat="1" ht="30" customHeight="1" x14ac:dyDescent="0.3">
      <c r="A70" s="21"/>
      <c r="B70" s="21"/>
      <c r="C70" s="21"/>
      <c r="D70" s="61" t="s">
        <v>6</v>
      </c>
      <c r="E70" s="61" t="s">
        <v>6</v>
      </c>
      <c r="F70" s="61" t="s">
        <v>18</v>
      </c>
      <c r="G70" s="61" t="s">
        <v>18</v>
      </c>
      <c r="H70" s="61" t="s">
        <v>18</v>
      </c>
      <c r="I70" s="61" t="s">
        <v>18</v>
      </c>
      <c r="J70" s="61" t="s">
        <v>18</v>
      </c>
      <c r="K70" s="62" t="s">
        <v>18</v>
      </c>
      <c r="L70" s="55" t="str">
        <f>VLOOKUP(D70,Liste!C:D,2,0)</f>
        <v>A_choisir</v>
      </c>
      <c r="M70" s="21"/>
      <c r="N70" s="50"/>
      <c r="O70" s="49">
        <v>0</v>
      </c>
      <c r="P70" s="49">
        <f t="shared" si="0"/>
        <v>0</v>
      </c>
      <c r="Q70" s="50"/>
      <c r="R70" s="37">
        <f t="shared" si="7"/>
        <v>0</v>
      </c>
      <c r="S70" s="37">
        <f t="shared" si="2"/>
        <v>0</v>
      </c>
      <c r="T70" s="48" t="e">
        <f t="shared" si="6"/>
        <v>#DIV/0!</v>
      </c>
      <c r="U70" s="51" t="e">
        <f t="shared" si="4"/>
        <v>#DIV/0!</v>
      </c>
      <c r="V70" s="52" t="e">
        <f t="shared" si="5"/>
        <v>#DIV/0!</v>
      </c>
    </row>
    <row r="71" spans="1:22" s="33" customFormat="1" ht="30" customHeight="1" x14ac:dyDescent="0.3">
      <c r="A71" s="21"/>
      <c r="B71" s="21"/>
      <c r="C71" s="21"/>
      <c r="D71" s="61" t="s">
        <v>6</v>
      </c>
      <c r="E71" s="61" t="s">
        <v>6</v>
      </c>
      <c r="F71" s="61" t="s">
        <v>18</v>
      </c>
      <c r="G71" s="61" t="s">
        <v>18</v>
      </c>
      <c r="H71" s="61" t="s">
        <v>18</v>
      </c>
      <c r="I71" s="61" t="s">
        <v>18</v>
      </c>
      <c r="J71" s="61" t="s">
        <v>18</v>
      </c>
      <c r="K71" s="62" t="s">
        <v>18</v>
      </c>
      <c r="L71" s="55" t="str">
        <f>VLOOKUP(D71,Liste!C:D,2,0)</f>
        <v>A_choisir</v>
      </c>
      <c r="M71" s="21"/>
      <c r="N71" s="50"/>
      <c r="O71" s="49">
        <v>0</v>
      </c>
      <c r="P71" s="49">
        <f t="shared" si="0"/>
        <v>0</v>
      </c>
      <c r="Q71" s="50"/>
      <c r="R71" s="37">
        <f t="shared" si="7"/>
        <v>0</v>
      </c>
      <c r="S71" s="37">
        <f t="shared" si="2"/>
        <v>0</v>
      </c>
      <c r="T71" s="48" t="e">
        <f t="shared" si="6"/>
        <v>#DIV/0!</v>
      </c>
      <c r="U71" s="51" t="e">
        <f t="shared" si="4"/>
        <v>#DIV/0!</v>
      </c>
      <c r="V71" s="52" t="e">
        <f t="shared" si="5"/>
        <v>#DIV/0!</v>
      </c>
    </row>
    <row r="72" spans="1:22" s="33" customFormat="1" ht="30" customHeight="1" x14ac:dyDescent="0.3">
      <c r="A72" s="21"/>
      <c r="B72" s="21"/>
      <c r="C72" s="21"/>
      <c r="D72" s="61" t="s">
        <v>6</v>
      </c>
      <c r="E72" s="61" t="s">
        <v>6</v>
      </c>
      <c r="F72" s="61" t="s">
        <v>18</v>
      </c>
      <c r="G72" s="61" t="s">
        <v>18</v>
      </c>
      <c r="H72" s="61" t="s">
        <v>18</v>
      </c>
      <c r="I72" s="61" t="s">
        <v>18</v>
      </c>
      <c r="J72" s="61" t="s">
        <v>18</v>
      </c>
      <c r="K72" s="62" t="s">
        <v>18</v>
      </c>
      <c r="L72" s="55" t="str">
        <f>VLOOKUP(D72,Liste!C:D,2,0)</f>
        <v>A_choisir</v>
      </c>
      <c r="M72" s="21"/>
      <c r="N72" s="50"/>
      <c r="O72" s="49">
        <v>0</v>
      </c>
      <c r="P72" s="49">
        <f t="shared" si="0"/>
        <v>0</v>
      </c>
      <c r="Q72" s="50"/>
      <c r="R72" s="37">
        <f t="shared" si="7"/>
        <v>0</v>
      </c>
      <c r="S72" s="37">
        <f t="shared" si="2"/>
        <v>0</v>
      </c>
      <c r="T72" s="48" t="e">
        <f t="shared" si="6"/>
        <v>#DIV/0!</v>
      </c>
      <c r="U72" s="51" t="e">
        <f t="shared" si="4"/>
        <v>#DIV/0!</v>
      </c>
      <c r="V72" s="52" t="e">
        <f t="shared" si="5"/>
        <v>#DIV/0!</v>
      </c>
    </row>
    <row r="73" spans="1:22" s="33" customFormat="1" ht="30" customHeight="1" x14ac:dyDescent="0.3">
      <c r="A73" s="21"/>
      <c r="B73" s="21"/>
      <c r="C73" s="21"/>
      <c r="D73" s="61" t="s">
        <v>6</v>
      </c>
      <c r="E73" s="61" t="s">
        <v>6</v>
      </c>
      <c r="F73" s="61" t="s">
        <v>18</v>
      </c>
      <c r="G73" s="61" t="s">
        <v>18</v>
      </c>
      <c r="H73" s="61" t="s">
        <v>18</v>
      </c>
      <c r="I73" s="61" t="s">
        <v>18</v>
      </c>
      <c r="J73" s="61" t="s">
        <v>18</v>
      </c>
      <c r="K73" s="62" t="s">
        <v>18</v>
      </c>
      <c r="L73" s="55" t="str">
        <f>VLOOKUP(D73,Liste!C:D,2,0)</f>
        <v>A_choisir</v>
      </c>
      <c r="M73" s="21"/>
      <c r="N73" s="50"/>
      <c r="O73" s="49">
        <v>0</v>
      </c>
      <c r="P73" s="49">
        <f t="shared" si="0"/>
        <v>0</v>
      </c>
      <c r="Q73" s="50"/>
      <c r="R73" s="37">
        <f t="shared" si="7"/>
        <v>0</v>
      </c>
      <c r="S73" s="37">
        <f t="shared" si="2"/>
        <v>0</v>
      </c>
      <c r="T73" s="48" t="e">
        <f t="shared" si="6"/>
        <v>#DIV/0!</v>
      </c>
      <c r="U73" s="51" t="e">
        <f t="shared" si="4"/>
        <v>#DIV/0!</v>
      </c>
      <c r="V73" s="52" t="e">
        <f t="shared" si="5"/>
        <v>#DIV/0!</v>
      </c>
    </row>
    <row r="74" spans="1:22" s="33" customFormat="1" ht="30" customHeight="1" x14ac:dyDescent="0.3">
      <c r="A74" s="21"/>
      <c r="B74" s="21"/>
      <c r="C74" s="21"/>
      <c r="D74" s="61" t="s">
        <v>6</v>
      </c>
      <c r="E74" s="61" t="s">
        <v>6</v>
      </c>
      <c r="F74" s="61" t="s">
        <v>18</v>
      </c>
      <c r="G74" s="61" t="s">
        <v>18</v>
      </c>
      <c r="H74" s="61" t="s">
        <v>18</v>
      </c>
      <c r="I74" s="61" t="s">
        <v>18</v>
      </c>
      <c r="J74" s="61" t="s">
        <v>18</v>
      </c>
      <c r="K74" s="62" t="s">
        <v>18</v>
      </c>
      <c r="L74" s="55" t="str">
        <f>VLOOKUP(D74,Liste!C:D,2,0)</f>
        <v>A_choisir</v>
      </c>
      <c r="M74" s="21"/>
      <c r="N74" s="50"/>
      <c r="O74" s="49">
        <v>0</v>
      </c>
      <c r="P74" s="49">
        <f t="shared" si="0"/>
        <v>0</v>
      </c>
      <c r="Q74" s="50"/>
      <c r="R74" s="37">
        <f t="shared" si="7"/>
        <v>0</v>
      </c>
      <c r="S74" s="37">
        <f t="shared" si="2"/>
        <v>0</v>
      </c>
      <c r="T74" s="48" t="e">
        <f t="shared" si="6"/>
        <v>#DIV/0!</v>
      </c>
      <c r="U74" s="51" t="e">
        <f t="shared" si="4"/>
        <v>#DIV/0!</v>
      </c>
      <c r="V74" s="52" t="e">
        <f t="shared" si="5"/>
        <v>#DIV/0!</v>
      </c>
    </row>
    <row r="75" spans="1:22" s="33" customFormat="1" ht="30" customHeight="1" x14ac:dyDescent="0.3">
      <c r="A75" s="21"/>
      <c r="B75" s="21"/>
      <c r="C75" s="21"/>
      <c r="D75" s="61" t="s">
        <v>6</v>
      </c>
      <c r="E75" s="61" t="s">
        <v>6</v>
      </c>
      <c r="F75" s="61" t="s">
        <v>18</v>
      </c>
      <c r="G75" s="61" t="s">
        <v>18</v>
      </c>
      <c r="H75" s="61" t="s">
        <v>18</v>
      </c>
      <c r="I75" s="61" t="s">
        <v>18</v>
      </c>
      <c r="J75" s="61" t="s">
        <v>18</v>
      </c>
      <c r="K75" s="62" t="s">
        <v>18</v>
      </c>
      <c r="L75" s="55" t="str">
        <f>VLOOKUP(D75,Liste!C:D,2,0)</f>
        <v>A_choisir</v>
      </c>
      <c r="M75" s="21"/>
      <c r="N75" s="50"/>
      <c r="O75" s="49">
        <v>0</v>
      </c>
      <c r="P75" s="49">
        <f t="shared" si="0"/>
        <v>0</v>
      </c>
      <c r="Q75" s="50"/>
      <c r="R75" s="37">
        <f t="shared" si="7"/>
        <v>0</v>
      </c>
      <c r="S75" s="37">
        <f t="shared" si="2"/>
        <v>0</v>
      </c>
      <c r="T75" s="48" t="e">
        <f t="shared" si="6"/>
        <v>#DIV/0!</v>
      </c>
      <c r="U75" s="51" t="e">
        <f t="shared" si="4"/>
        <v>#DIV/0!</v>
      </c>
      <c r="V75" s="52" t="e">
        <f t="shared" si="5"/>
        <v>#DIV/0!</v>
      </c>
    </row>
    <row r="76" spans="1:22" s="33" customFormat="1" ht="30" customHeight="1" x14ac:dyDescent="0.3">
      <c r="A76" s="21"/>
      <c r="B76" s="21"/>
      <c r="C76" s="21"/>
      <c r="D76" s="61" t="s">
        <v>6</v>
      </c>
      <c r="E76" s="61" t="s">
        <v>6</v>
      </c>
      <c r="F76" s="61" t="s">
        <v>18</v>
      </c>
      <c r="G76" s="61" t="s">
        <v>18</v>
      </c>
      <c r="H76" s="61" t="s">
        <v>18</v>
      </c>
      <c r="I76" s="61" t="s">
        <v>18</v>
      </c>
      <c r="J76" s="61" t="s">
        <v>18</v>
      </c>
      <c r="K76" s="62" t="s">
        <v>18</v>
      </c>
      <c r="L76" s="55" t="str">
        <f>VLOOKUP(D76,Liste!C:D,2,0)</f>
        <v>A_choisir</v>
      </c>
      <c r="M76" s="21"/>
      <c r="N76" s="50"/>
      <c r="O76" s="49">
        <v>0</v>
      </c>
      <c r="P76" s="49">
        <f t="shared" si="0"/>
        <v>0</v>
      </c>
      <c r="Q76" s="50"/>
      <c r="R76" s="37">
        <f t="shared" si="7"/>
        <v>0</v>
      </c>
      <c r="S76" s="37">
        <f t="shared" si="2"/>
        <v>0</v>
      </c>
      <c r="T76" s="48" t="e">
        <f t="shared" si="6"/>
        <v>#DIV/0!</v>
      </c>
      <c r="U76" s="51" t="e">
        <f t="shared" si="4"/>
        <v>#DIV/0!</v>
      </c>
      <c r="V76" s="52" t="e">
        <f t="shared" si="5"/>
        <v>#DIV/0!</v>
      </c>
    </row>
    <row r="77" spans="1:22" s="33" customFormat="1" ht="30" customHeight="1" x14ac:dyDescent="0.3">
      <c r="A77" s="21"/>
      <c r="B77" s="21"/>
      <c r="C77" s="21"/>
      <c r="D77" s="61" t="s">
        <v>6</v>
      </c>
      <c r="E77" s="61" t="s">
        <v>6</v>
      </c>
      <c r="F77" s="61" t="s">
        <v>18</v>
      </c>
      <c r="G77" s="61" t="s">
        <v>18</v>
      </c>
      <c r="H77" s="61" t="s">
        <v>18</v>
      </c>
      <c r="I77" s="61" t="s">
        <v>18</v>
      </c>
      <c r="J77" s="61" t="s">
        <v>18</v>
      </c>
      <c r="K77" s="62" t="s">
        <v>18</v>
      </c>
      <c r="L77" s="55" t="str">
        <f>VLOOKUP(D77,Liste!C:D,2,0)</f>
        <v>A_choisir</v>
      </c>
      <c r="M77" s="21"/>
      <c r="N77" s="50"/>
      <c r="O77" s="49">
        <v>0</v>
      </c>
      <c r="P77" s="49">
        <f t="shared" si="0"/>
        <v>0</v>
      </c>
      <c r="Q77" s="50"/>
      <c r="R77" s="37">
        <f t="shared" si="7"/>
        <v>0</v>
      </c>
      <c r="S77" s="37">
        <f t="shared" si="2"/>
        <v>0</v>
      </c>
      <c r="T77" s="48" t="e">
        <f t="shared" si="6"/>
        <v>#DIV/0!</v>
      </c>
      <c r="U77" s="51" t="e">
        <f t="shared" si="4"/>
        <v>#DIV/0!</v>
      </c>
      <c r="V77" s="52" t="e">
        <f t="shared" si="5"/>
        <v>#DIV/0!</v>
      </c>
    </row>
    <row r="78" spans="1:22" s="33" customFormat="1" ht="30" customHeight="1" x14ac:dyDescent="0.3">
      <c r="A78" s="21"/>
      <c r="B78" s="21"/>
      <c r="C78" s="21"/>
      <c r="D78" s="61" t="s">
        <v>6</v>
      </c>
      <c r="E78" s="61" t="s">
        <v>6</v>
      </c>
      <c r="F78" s="61" t="s">
        <v>18</v>
      </c>
      <c r="G78" s="61" t="s">
        <v>18</v>
      </c>
      <c r="H78" s="61" t="s">
        <v>18</v>
      </c>
      <c r="I78" s="61" t="s">
        <v>18</v>
      </c>
      <c r="J78" s="61" t="s">
        <v>18</v>
      </c>
      <c r="K78" s="62" t="s">
        <v>18</v>
      </c>
      <c r="L78" s="55" t="str">
        <f>VLOOKUP(D78,Liste!C:D,2,0)</f>
        <v>A_choisir</v>
      </c>
      <c r="M78" s="21"/>
      <c r="N78" s="50"/>
      <c r="O78" s="49">
        <v>0</v>
      </c>
      <c r="P78" s="49">
        <f t="shared" si="0"/>
        <v>0</v>
      </c>
      <c r="Q78" s="50"/>
      <c r="R78" s="37">
        <f t="shared" si="7"/>
        <v>0</v>
      </c>
      <c r="S78" s="37">
        <f t="shared" si="2"/>
        <v>0</v>
      </c>
      <c r="T78" s="48" t="e">
        <f t="shared" si="6"/>
        <v>#DIV/0!</v>
      </c>
      <c r="U78" s="51" t="e">
        <f t="shared" si="4"/>
        <v>#DIV/0!</v>
      </c>
      <c r="V78" s="52" t="e">
        <f t="shared" si="5"/>
        <v>#DIV/0!</v>
      </c>
    </row>
    <row r="79" spans="1:22" s="33" customFormat="1" ht="30" customHeight="1" x14ac:dyDescent="0.3">
      <c r="A79" s="21"/>
      <c r="B79" s="21"/>
      <c r="C79" s="21"/>
      <c r="D79" s="61" t="s">
        <v>6</v>
      </c>
      <c r="E79" s="61" t="s">
        <v>6</v>
      </c>
      <c r="F79" s="61" t="s">
        <v>18</v>
      </c>
      <c r="G79" s="61" t="s">
        <v>18</v>
      </c>
      <c r="H79" s="61" t="s">
        <v>18</v>
      </c>
      <c r="I79" s="61" t="s">
        <v>18</v>
      </c>
      <c r="J79" s="61" t="s">
        <v>18</v>
      </c>
      <c r="K79" s="62" t="s">
        <v>18</v>
      </c>
      <c r="L79" s="55" t="str">
        <f>VLOOKUP(D79,Liste!C:D,2,0)</f>
        <v>A_choisir</v>
      </c>
      <c r="M79" s="21"/>
      <c r="N79" s="50"/>
      <c r="O79" s="49">
        <v>0</v>
      </c>
      <c r="P79" s="49">
        <f t="shared" si="0"/>
        <v>0</v>
      </c>
      <c r="Q79" s="50"/>
      <c r="R79" s="37">
        <f t="shared" si="7"/>
        <v>0</v>
      </c>
      <c r="S79" s="37">
        <f t="shared" si="2"/>
        <v>0</v>
      </c>
      <c r="T79" s="48" t="e">
        <f t="shared" si="6"/>
        <v>#DIV/0!</v>
      </c>
      <c r="U79" s="51" t="e">
        <f t="shared" si="4"/>
        <v>#DIV/0!</v>
      </c>
      <c r="V79" s="52" t="e">
        <f t="shared" si="5"/>
        <v>#DIV/0!</v>
      </c>
    </row>
    <row r="80" spans="1:22" s="33" customFormat="1" ht="30" customHeight="1" x14ac:dyDescent="0.3">
      <c r="A80" s="21"/>
      <c r="B80" s="21"/>
      <c r="C80" s="21"/>
      <c r="D80" s="61" t="s">
        <v>6</v>
      </c>
      <c r="E80" s="61" t="s">
        <v>6</v>
      </c>
      <c r="F80" s="61" t="s">
        <v>18</v>
      </c>
      <c r="G80" s="61" t="s">
        <v>18</v>
      </c>
      <c r="H80" s="61" t="s">
        <v>18</v>
      </c>
      <c r="I80" s="61" t="s">
        <v>18</v>
      </c>
      <c r="J80" s="61" t="s">
        <v>18</v>
      </c>
      <c r="K80" s="62" t="s">
        <v>18</v>
      </c>
      <c r="L80" s="55" t="str">
        <f>VLOOKUP(D80,Liste!C:D,2,0)</f>
        <v>A_choisir</v>
      </c>
      <c r="M80" s="21"/>
      <c r="N80" s="50"/>
      <c r="O80" s="49">
        <v>0</v>
      </c>
      <c r="P80" s="49">
        <f t="shared" si="0"/>
        <v>0</v>
      </c>
      <c r="Q80" s="50"/>
      <c r="R80" s="37">
        <f t="shared" si="7"/>
        <v>0</v>
      </c>
      <c r="S80" s="37">
        <f t="shared" si="2"/>
        <v>0</v>
      </c>
      <c r="T80" s="48" t="e">
        <f t="shared" si="6"/>
        <v>#DIV/0!</v>
      </c>
      <c r="U80" s="51" t="e">
        <f t="shared" si="4"/>
        <v>#DIV/0!</v>
      </c>
      <c r="V80" s="52" t="e">
        <f t="shared" si="5"/>
        <v>#DIV/0!</v>
      </c>
    </row>
    <row r="81" spans="1:22" s="33" customFormat="1" ht="30" customHeight="1" x14ac:dyDescent="0.3">
      <c r="A81" s="21"/>
      <c r="B81" s="21"/>
      <c r="C81" s="21"/>
      <c r="D81" s="61" t="s">
        <v>6</v>
      </c>
      <c r="E81" s="61" t="s">
        <v>6</v>
      </c>
      <c r="F81" s="61" t="s">
        <v>18</v>
      </c>
      <c r="G81" s="61" t="s">
        <v>18</v>
      </c>
      <c r="H81" s="61" t="s">
        <v>18</v>
      </c>
      <c r="I81" s="61" t="s">
        <v>18</v>
      </c>
      <c r="J81" s="61" t="s">
        <v>18</v>
      </c>
      <c r="K81" s="62" t="s">
        <v>18</v>
      </c>
      <c r="L81" s="55" t="str">
        <f>VLOOKUP(D81,Liste!C:D,2,0)</f>
        <v>A_choisir</v>
      </c>
      <c r="M81" s="21"/>
      <c r="N81" s="50"/>
      <c r="O81" s="49">
        <v>0</v>
      </c>
      <c r="P81" s="49">
        <f t="shared" si="0"/>
        <v>0</v>
      </c>
      <c r="Q81" s="50"/>
      <c r="R81" s="37">
        <f t="shared" si="7"/>
        <v>0</v>
      </c>
      <c r="S81" s="37">
        <f t="shared" si="2"/>
        <v>0</v>
      </c>
      <c r="T81" s="48" t="e">
        <f t="shared" si="6"/>
        <v>#DIV/0!</v>
      </c>
      <c r="U81" s="51" t="e">
        <f t="shared" si="4"/>
        <v>#DIV/0!</v>
      </c>
      <c r="V81" s="52" t="e">
        <f t="shared" si="5"/>
        <v>#DIV/0!</v>
      </c>
    </row>
    <row r="82" spans="1:22" s="33" customFormat="1" ht="30" customHeight="1" x14ac:dyDescent="0.3">
      <c r="A82" s="21"/>
      <c r="B82" s="21"/>
      <c r="C82" s="21"/>
      <c r="D82" s="61" t="s">
        <v>6</v>
      </c>
      <c r="E82" s="61" t="s">
        <v>6</v>
      </c>
      <c r="F82" s="61" t="s">
        <v>18</v>
      </c>
      <c r="G82" s="61" t="s">
        <v>18</v>
      </c>
      <c r="H82" s="61" t="s">
        <v>18</v>
      </c>
      <c r="I82" s="61" t="s">
        <v>18</v>
      </c>
      <c r="J82" s="61" t="s">
        <v>18</v>
      </c>
      <c r="K82" s="62" t="s">
        <v>18</v>
      </c>
      <c r="L82" s="55" t="str">
        <f>VLOOKUP(D82,Liste!C:D,2,0)</f>
        <v>A_choisir</v>
      </c>
      <c r="M82" s="21"/>
      <c r="N82" s="50"/>
      <c r="O82" s="49">
        <v>0</v>
      </c>
      <c r="P82" s="49">
        <f t="shared" si="0"/>
        <v>0</v>
      </c>
      <c r="Q82" s="50"/>
      <c r="R82" s="37">
        <f t="shared" si="7"/>
        <v>0</v>
      </c>
      <c r="S82" s="37">
        <f t="shared" si="2"/>
        <v>0</v>
      </c>
      <c r="T82" s="48" t="e">
        <f t="shared" si="6"/>
        <v>#DIV/0!</v>
      </c>
      <c r="U82" s="51" t="e">
        <f t="shared" si="4"/>
        <v>#DIV/0!</v>
      </c>
      <c r="V82" s="52" t="e">
        <f t="shared" si="5"/>
        <v>#DIV/0!</v>
      </c>
    </row>
    <row r="83" spans="1:22" s="33" customFormat="1" ht="30" customHeight="1" x14ac:dyDescent="0.3">
      <c r="A83" s="21"/>
      <c r="B83" s="21"/>
      <c r="C83" s="21"/>
      <c r="D83" s="61" t="s">
        <v>6</v>
      </c>
      <c r="E83" s="61" t="s">
        <v>6</v>
      </c>
      <c r="F83" s="61" t="s">
        <v>18</v>
      </c>
      <c r="G83" s="61" t="s">
        <v>18</v>
      </c>
      <c r="H83" s="61" t="s">
        <v>18</v>
      </c>
      <c r="I83" s="61" t="s">
        <v>18</v>
      </c>
      <c r="J83" s="61" t="s">
        <v>18</v>
      </c>
      <c r="K83" s="62" t="s">
        <v>18</v>
      </c>
      <c r="L83" s="55" t="str">
        <f>VLOOKUP(D83,Liste!C:D,2,0)</f>
        <v>A_choisir</v>
      </c>
      <c r="M83" s="21"/>
      <c r="N83" s="50"/>
      <c r="O83" s="49">
        <v>0</v>
      </c>
      <c r="P83" s="49">
        <f t="shared" si="0"/>
        <v>0</v>
      </c>
      <c r="Q83" s="50"/>
      <c r="R83" s="37">
        <f t="shared" si="7"/>
        <v>0</v>
      </c>
      <c r="S83" s="37">
        <f t="shared" si="2"/>
        <v>0</v>
      </c>
      <c r="T83" s="48" t="e">
        <f t="shared" si="6"/>
        <v>#DIV/0!</v>
      </c>
      <c r="U83" s="51" t="e">
        <f t="shared" si="4"/>
        <v>#DIV/0!</v>
      </c>
      <c r="V83" s="52" t="e">
        <f t="shared" si="5"/>
        <v>#DIV/0!</v>
      </c>
    </row>
    <row r="84" spans="1:22" s="33" customFormat="1" ht="30" customHeight="1" x14ac:dyDescent="0.3">
      <c r="A84" s="21"/>
      <c r="B84" s="21"/>
      <c r="C84" s="21"/>
      <c r="D84" s="61" t="s">
        <v>6</v>
      </c>
      <c r="E84" s="61" t="s">
        <v>6</v>
      </c>
      <c r="F84" s="61" t="s">
        <v>18</v>
      </c>
      <c r="G84" s="61" t="s">
        <v>18</v>
      </c>
      <c r="H84" s="61" t="s">
        <v>18</v>
      </c>
      <c r="I84" s="61" t="s">
        <v>18</v>
      </c>
      <c r="J84" s="61" t="s">
        <v>18</v>
      </c>
      <c r="K84" s="62" t="s">
        <v>18</v>
      </c>
      <c r="L84" s="55" t="str">
        <f>VLOOKUP(D84,Liste!C:D,2,0)</f>
        <v>A_choisir</v>
      </c>
      <c r="M84" s="21"/>
      <c r="N84" s="50"/>
      <c r="O84" s="49">
        <v>0</v>
      </c>
      <c r="P84" s="49">
        <f t="shared" si="0"/>
        <v>0</v>
      </c>
      <c r="Q84" s="50"/>
      <c r="R84" s="37">
        <f t="shared" si="7"/>
        <v>0</v>
      </c>
      <c r="S84" s="37">
        <f t="shared" si="2"/>
        <v>0</v>
      </c>
      <c r="T84" s="48" t="e">
        <f t="shared" si="6"/>
        <v>#DIV/0!</v>
      </c>
      <c r="U84" s="51" t="e">
        <f t="shared" si="4"/>
        <v>#DIV/0!</v>
      </c>
      <c r="V84" s="52" t="e">
        <f t="shared" si="5"/>
        <v>#DIV/0!</v>
      </c>
    </row>
    <row r="85" spans="1:22" s="33" customFormat="1" ht="30" customHeight="1" x14ac:dyDescent="0.3">
      <c r="A85" s="21"/>
      <c r="B85" s="21"/>
      <c r="C85" s="21"/>
      <c r="D85" s="61" t="s">
        <v>6</v>
      </c>
      <c r="E85" s="61" t="s">
        <v>6</v>
      </c>
      <c r="F85" s="61" t="s">
        <v>18</v>
      </c>
      <c r="G85" s="61" t="s">
        <v>18</v>
      </c>
      <c r="H85" s="61" t="s">
        <v>18</v>
      </c>
      <c r="I85" s="61" t="s">
        <v>18</v>
      </c>
      <c r="J85" s="61" t="s">
        <v>18</v>
      </c>
      <c r="K85" s="62" t="s">
        <v>18</v>
      </c>
      <c r="L85" s="55" t="str">
        <f>VLOOKUP(D85,Liste!C:D,2,0)</f>
        <v>A_choisir</v>
      </c>
      <c r="M85" s="21"/>
      <c r="N85" s="50"/>
      <c r="O85" s="49">
        <v>0</v>
      </c>
      <c r="P85" s="49">
        <f t="shared" si="0"/>
        <v>0</v>
      </c>
      <c r="Q85" s="50"/>
      <c r="R85" s="37">
        <f t="shared" si="7"/>
        <v>0</v>
      </c>
      <c r="S85" s="37">
        <f t="shared" si="2"/>
        <v>0</v>
      </c>
      <c r="T85" s="48" t="e">
        <f t="shared" si="6"/>
        <v>#DIV/0!</v>
      </c>
      <c r="U85" s="51" t="e">
        <f t="shared" si="4"/>
        <v>#DIV/0!</v>
      </c>
      <c r="V85" s="52" t="e">
        <f t="shared" si="5"/>
        <v>#DIV/0!</v>
      </c>
    </row>
    <row r="86" spans="1:22" s="33" customFormat="1" ht="30" customHeight="1" x14ac:dyDescent="0.3">
      <c r="A86" s="21"/>
      <c r="B86" s="21"/>
      <c r="C86" s="21"/>
      <c r="D86" s="61" t="s">
        <v>6</v>
      </c>
      <c r="E86" s="61" t="s">
        <v>6</v>
      </c>
      <c r="F86" s="61" t="s">
        <v>18</v>
      </c>
      <c r="G86" s="61" t="s">
        <v>18</v>
      </c>
      <c r="H86" s="61" t="s">
        <v>18</v>
      </c>
      <c r="I86" s="61" t="s">
        <v>18</v>
      </c>
      <c r="J86" s="61" t="s">
        <v>18</v>
      </c>
      <c r="K86" s="62" t="s">
        <v>18</v>
      </c>
      <c r="L86" s="55" t="str">
        <f>VLOOKUP(D86,Liste!C:D,2,0)</f>
        <v>A_choisir</v>
      </c>
      <c r="M86" s="21"/>
      <c r="N86" s="50"/>
      <c r="O86" s="49">
        <v>0</v>
      </c>
      <c r="P86" s="49">
        <f t="shared" si="0"/>
        <v>0</v>
      </c>
      <c r="Q86" s="50"/>
      <c r="R86" s="37">
        <f t="shared" si="7"/>
        <v>0</v>
      </c>
      <c r="S86" s="37">
        <f t="shared" si="2"/>
        <v>0</v>
      </c>
      <c r="T86" s="48" t="e">
        <f t="shared" si="6"/>
        <v>#DIV/0!</v>
      </c>
      <c r="U86" s="51" t="e">
        <f t="shared" si="4"/>
        <v>#DIV/0!</v>
      </c>
      <c r="V86" s="52" t="e">
        <f t="shared" si="5"/>
        <v>#DIV/0!</v>
      </c>
    </row>
    <row r="87" spans="1:22" s="33" customFormat="1" ht="30" customHeight="1" x14ac:dyDescent="0.3">
      <c r="A87" s="21"/>
      <c r="B87" s="21"/>
      <c r="C87" s="21"/>
      <c r="D87" s="61" t="s">
        <v>6</v>
      </c>
      <c r="E87" s="61" t="s">
        <v>6</v>
      </c>
      <c r="F87" s="61" t="s">
        <v>18</v>
      </c>
      <c r="G87" s="61" t="s">
        <v>18</v>
      </c>
      <c r="H87" s="61" t="s">
        <v>18</v>
      </c>
      <c r="I87" s="61" t="s">
        <v>18</v>
      </c>
      <c r="J87" s="61" t="s">
        <v>18</v>
      </c>
      <c r="K87" s="62" t="s">
        <v>18</v>
      </c>
      <c r="L87" s="55" t="str">
        <f>VLOOKUP(D87,Liste!C:D,2,0)</f>
        <v>A_choisir</v>
      </c>
      <c r="M87" s="21"/>
      <c r="N87" s="50"/>
      <c r="O87" s="49">
        <v>0</v>
      </c>
      <c r="P87" s="49">
        <f t="shared" si="0"/>
        <v>0</v>
      </c>
      <c r="Q87" s="50"/>
      <c r="R87" s="37">
        <f t="shared" si="7"/>
        <v>0</v>
      </c>
      <c r="S87" s="37">
        <f t="shared" si="2"/>
        <v>0</v>
      </c>
      <c r="T87" s="48" t="e">
        <f t="shared" si="6"/>
        <v>#DIV/0!</v>
      </c>
      <c r="U87" s="51" t="e">
        <f t="shared" si="4"/>
        <v>#DIV/0!</v>
      </c>
      <c r="V87" s="52" t="e">
        <f t="shared" si="5"/>
        <v>#DIV/0!</v>
      </c>
    </row>
    <row r="88" spans="1:22" s="33" customFormat="1" ht="30" customHeight="1" x14ac:dyDescent="0.3">
      <c r="A88" s="21"/>
      <c r="B88" s="21"/>
      <c r="C88" s="21"/>
      <c r="D88" s="61" t="s">
        <v>6</v>
      </c>
      <c r="E88" s="61" t="s">
        <v>6</v>
      </c>
      <c r="F88" s="61" t="s">
        <v>18</v>
      </c>
      <c r="G88" s="61" t="s">
        <v>18</v>
      </c>
      <c r="H88" s="61" t="s">
        <v>18</v>
      </c>
      <c r="I88" s="61" t="s">
        <v>18</v>
      </c>
      <c r="J88" s="61" t="s">
        <v>18</v>
      </c>
      <c r="K88" s="62" t="s">
        <v>18</v>
      </c>
      <c r="L88" s="55" t="str">
        <f>VLOOKUP(D88,Liste!C:D,2,0)</f>
        <v>A_choisir</v>
      </c>
      <c r="M88" s="21"/>
      <c r="N88" s="50"/>
      <c r="O88" s="49">
        <v>0</v>
      </c>
      <c r="P88" s="49">
        <f t="shared" si="0"/>
        <v>0</v>
      </c>
      <c r="Q88" s="50"/>
      <c r="R88" s="37">
        <f t="shared" si="7"/>
        <v>0</v>
      </c>
      <c r="S88" s="37">
        <f t="shared" si="2"/>
        <v>0</v>
      </c>
      <c r="T88" s="48" t="e">
        <f t="shared" si="6"/>
        <v>#DIV/0!</v>
      </c>
      <c r="U88" s="51" t="e">
        <f t="shared" si="4"/>
        <v>#DIV/0!</v>
      </c>
      <c r="V88" s="52" t="e">
        <f t="shared" si="5"/>
        <v>#DIV/0!</v>
      </c>
    </row>
    <row r="89" spans="1:22" s="33" customFormat="1" ht="30" customHeight="1" x14ac:dyDescent="0.3">
      <c r="A89" s="21"/>
      <c r="B89" s="21"/>
      <c r="C89" s="21"/>
      <c r="D89" s="61" t="s">
        <v>6</v>
      </c>
      <c r="E89" s="61" t="s">
        <v>6</v>
      </c>
      <c r="F89" s="61" t="s">
        <v>18</v>
      </c>
      <c r="G89" s="61" t="s">
        <v>18</v>
      </c>
      <c r="H89" s="61" t="s">
        <v>18</v>
      </c>
      <c r="I89" s="61" t="s">
        <v>18</v>
      </c>
      <c r="J89" s="61" t="s">
        <v>18</v>
      </c>
      <c r="K89" s="62" t="s">
        <v>18</v>
      </c>
      <c r="L89" s="55" t="str">
        <f>VLOOKUP(D89,Liste!C:D,2,0)</f>
        <v>A_choisir</v>
      </c>
      <c r="M89" s="21"/>
      <c r="N89" s="50"/>
      <c r="O89" s="49">
        <v>0</v>
      </c>
      <c r="P89" s="49">
        <f t="shared" si="0"/>
        <v>0</v>
      </c>
      <c r="Q89" s="50"/>
      <c r="R89" s="37">
        <f t="shared" si="7"/>
        <v>0</v>
      </c>
      <c r="S89" s="37">
        <f t="shared" si="2"/>
        <v>0</v>
      </c>
      <c r="T89" s="48" t="e">
        <f t="shared" si="6"/>
        <v>#DIV/0!</v>
      </c>
      <c r="U89" s="51" t="e">
        <f t="shared" si="4"/>
        <v>#DIV/0!</v>
      </c>
      <c r="V89" s="52" t="e">
        <f t="shared" si="5"/>
        <v>#DIV/0!</v>
      </c>
    </row>
    <row r="90" spans="1:22" s="33" customFormat="1" ht="30" customHeight="1" x14ac:dyDescent="0.3">
      <c r="A90" s="21"/>
      <c r="B90" s="21"/>
      <c r="C90" s="21"/>
      <c r="D90" s="61" t="s">
        <v>6</v>
      </c>
      <c r="E90" s="61" t="s">
        <v>6</v>
      </c>
      <c r="F90" s="61" t="s">
        <v>18</v>
      </c>
      <c r="G90" s="61" t="s">
        <v>18</v>
      </c>
      <c r="H90" s="61" t="s">
        <v>18</v>
      </c>
      <c r="I90" s="61" t="s">
        <v>18</v>
      </c>
      <c r="J90" s="61" t="s">
        <v>18</v>
      </c>
      <c r="K90" s="62" t="s">
        <v>18</v>
      </c>
      <c r="L90" s="55" t="str">
        <f>VLOOKUP(D90,Liste!C:D,2,0)</f>
        <v>A_choisir</v>
      </c>
      <c r="M90" s="21"/>
      <c r="N90" s="50"/>
      <c r="O90" s="49">
        <v>0</v>
      </c>
      <c r="P90" s="49">
        <f t="shared" si="0"/>
        <v>0</v>
      </c>
      <c r="Q90" s="50"/>
      <c r="R90" s="37">
        <f t="shared" si="7"/>
        <v>0</v>
      </c>
      <c r="S90" s="37">
        <f t="shared" si="2"/>
        <v>0</v>
      </c>
      <c r="T90" s="48" t="e">
        <f t="shared" si="6"/>
        <v>#DIV/0!</v>
      </c>
      <c r="U90" s="51" t="e">
        <f t="shared" si="4"/>
        <v>#DIV/0!</v>
      </c>
      <c r="V90" s="52" t="e">
        <f t="shared" si="5"/>
        <v>#DIV/0!</v>
      </c>
    </row>
    <row r="91" spans="1:22" s="33" customFormat="1" ht="30" customHeight="1" x14ac:dyDescent="0.3">
      <c r="A91" s="21"/>
      <c r="B91" s="21"/>
      <c r="C91" s="21"/>
      <c r="D91" s="61" t="s">
        <v>6</v>
      </c>
      <c r="E91" s="61" t="s">
        <v>6</v>
      </c>
      <c r="F91" s="61" t="s">
        <v>18</v>
      </c>
      <c r="G91" s="61" t="s">
        <v>18</v>
      </c>
      <c r="H91" s="61" t="s">
        <v>18</v>
      </c>
      <c r="I91" s="61" t="s">
        <v>18</v>
      </c>
      <c r="J91" s="61" t="s">
        <v>18</v>
      </c>
      <c r="K91" s="62" t="s">
        <v>18</v>
      </c>
      <c r="L91" s="55" t="str">
        <f>VLOOKUP(D91,Liste!C:D,2,0)</f>
        <v>A_choisir</v>
      </c>
      <c r="M91" s="21"/>
      <c r="N91" s="50"/>
      <c r="O91" s="49">
        <v>0</v>
      </c>
      <c r="P91" s="49">
        <f t="shared" si="0"/>
        <v>0</v>
      </c>
      <c r="Q91" s="50"/>
      <c r="R91" s="37">
        <f t="shared" si="7"/>
        <v>0</v>
      </c>
      <c r="S91" s="37">
        <f t="shared" si="2"/>
        <v>0</v>
      </c>
      <c r="T91" s="48" t="e">
        <f t="shared" si="6"/>
        <v>#DIV/0!</v>
      </c>
      <c r="U91" s="51" t="e">
        <f t="shared" si="4"/>
        <v>#DIV/0!</v>
      </c>
      <c r="V91" s="52" t="e">
        <f t="shared" si="5"/>
        <v>#DIV/0!</v>
      </c>
    </row>
    <row r="92" spans="1:22" s="33" customFormat="1" ht="30" customHeight="1" x14ac:dyDescent="0.3">
      <c r="A92" s="21"/>
      <c r="B92" s="21"/>
      <c r="C92" s="21"/>
      <c r="D92" s="61" t="s">
        <v>6</v>
      </c>
      <c r="E92" s="61" t="s">
        <v>6</v>
      </c>
      <c r="F92" s="61" t="s">
        <v>18</v>
      </c>
      <c r="G92" s="61" t="s">
        <v>18</v>
      </c>
      <c r="H92" s="61" t="s">
        <v>18</v>
      </c>
      <c r="I92" s="61" t="s">
        <v>18</v>
      </c>
      <c r="J92" s="61" t="s">
        <v>18</v>
      </c>
      <c r="K92" s="62" t="s">
        <v>18</v>
      </c>
      <c r="L92" s="55" t="str">
        <f>VLOOKUP(D92,Liste!C:D,2,0)</f>
        <v>A_choisir</v>
      </c>
      <c r="M92" s="21"/>
      <c r="N92" s="50"/>
      <c r="O92" s="49">
        <v>0</v>
      </c>
      <c r="P92" s="49">
        <f t="shared" si="0"/>
        <v>0</v>
      </c>
      <c r="Q92" s="50"/>
      <c r="R92" s="37">
        <f t="shared" si="7"/>
        <v>0</v>
      </c>
      <c r="S92" s="37">
        <f t="shared" si="2"/>
        <v>0</v>
      </c>
      <c r="T92" s="48" t="e">
        <f t="shared" si="6"/>
        <v>#DIV/0!</v>
      </c>
      <c r="U92" s="51" t="e">
        <f t="shared" si="4"/>
        <v>#DIV/0!</v>
      </c>
      <c r="V92" s="52" t="e">
        <f t="shared" si="5"/>
        <v>#DIV/0!</v>
      </c>
    </row>
    <row r="93" spans="1:22" s="33" customFormat="1" ht="30" customHeight="1" x14ac:dyDescent="0.3">
      <c r="A93" s="21"/>
      <c r="B93" s="21"/>
      <c r="C93" s="21"/>
      <c r="D93" s="61" t="s">
        <v>6</v>
      </c>
      <c r="E93" s="61" t="s">
        <v>6</v>
      </c>
      <c r="F93" s="61" t="s">
        <v>18</v>
      </c>
      <c r="G93" s="61" t="s">
        <v>18</v>
      </c>
      <c r="H93" s="61" t="s">
        <v>18</v>
      </c>
      <c r="I93" s="61" t="s">
        <v>18</v>
      </c>
      <c r="J93" s="61" t="s">
        <v>18</v>
      </c>
      <c r="K93" s="62" t="s">
        <v>18</v>
      </c>
      <c r="L93" s="55" t="str">
        <f>VLOOKUP(D93,Liste!C:D,2,0)</f>
        <v>A_choisir</v>
      </c>
      <c r="M93" s="21"/>
      <c r="N93" s="50"/>
      <c r="O93" s="49">
        <v>0</v>
      </c>
      <c r="P93" s="49">
        <f t="shared" ref="P93:P119" si="8">IF(N93="Oui",K93,O93)</f>
        <v>0</v>
      </c>
      <c r="Q93" s="50"/>
      <c r="R93" s="37">
        <f t="shared" si="7"/>
        <v>0</v>
      </c>
      <c r="S93" s="37">
        <f t="shared" si="2"/>
        <v>0</v>
      </c>
      <c r="T93" s="48" t="e">
        <f t="shared" si="6"/>
        <v>#DIV/0!</v>
      </c>
      <c r="U93" s="51" t="e">
        <f t="shared" si="4"/>
        <v>#DIV/0!</v>
      </c>
      <c r="V93" s="52" t="e">
        <f t="shared" si="5"/>
        <v>#DIV/0!</v>
      </c>
    </row>
    <row r="94" spans="1:22" s="33" customFormat="1" ht="30" customHeight="1" x14ac:dyDescent="0.3">
      <c r="A94" s="21"/>
      <c r="B94" s="21"/>
      <c r="C94" s="21"/>
      <c r="D94" s="61" t="s">
        <v>6</v>
      </c>
      <c r="E94" s="61" t="s">
        <v>6</v>
      </c>
      <c r="F94" s="61" t="s">
        <v>18</v>
      </c>
      <c r="G94" s="61" t="s">
        <v>18</v>
      </c>
      <c r="H94" s="61" t="s">
        <v>18</v>
      </c>
      <c r="I94" s="61" t="s">
        <v>18</v>
      </c>
      <c r="J94" s="61" t="s">
        <v>18</v>
      </c>
      <c r="K94" s="62" t="s">
        <v>18</v>
      </c>
      <c r="L94" s="55" t="str">
        <f>VLOOKUP(D94,Liste!C:D,2,0)</f>
        <v>A_choisir</v>
      </c>
      <c r="M94" s="21"/>
      <c r="N94" s="50"/>
      <c r="O94" s="49">
        <v>0</v>
      </c>
      <c r="P94" s="49">
        <f t="shared" si="8"/>
        <v>0</v>
      </c>
      <c r="Q94" s="50"/>
      <c r="R94" s="37">
        <f t="shared" ref="R94:R119" si="9">P94*$Q$15</f>
        <v>0</v>
      </c>
      <c r="S94" s="37">
        <f t="shared" si="2"/>
        <v>0</v>
      </c>
      <c r="T94" s="48" t="e">
        <f t="shared" si="6"/>
        <v>#DIV/0!</v>
      </c>
      <c r="U94" s="51" t="e">
        <f t="shared" si="4"/>
        <v>#DIV/0!</v>
      </c>
      <c r="V94" s="52" t="e">
        <f t="shared" si="5"/>
        <v>#DIV/0!</v>
      </c>
    </row>
    <row r="95" spans="1:22" s="33" customFormat="1" ht="30" customHeight="1" x14ac:dyDescent="0.3">
      <c r="A95" s="21"/>
      <c r="B95" s="21"/>
      <c r="C95" s="21"/>
      <c r="D95" s="61" t="s">
        <v>6</v>
      </c>
      <c r="E95" s="61" t="s">
        <v>6</v>
      </c>
      <c r="F95" s="61" t="s">
        <v>18</v>
      </c>
      <c r="G95" s="61" t="s">
        <v>18</v>
      </c>
      <c r="H95" s="61" t="s">
        <v>18</v>
      </c>
      <c r="I95" s="61" t="s">
        <v>18</v>
      </c>
      <c r="J95" s="61" t="s">
        <v>18</v>
      </c>
      <c r="K95" s="62" t="s">
        <v>18</v>
      </c>
      <c r="L95" s="55" t="str">
        <f>VLOOKUP(D95,Liste!C:D,2,0)</f>
        <v>A_choisir</v>
      </c>
      <c r="M95" s="21"/>
      <c r="N95" s="50"/>
      <c r="O95" s="49">
        <v>0</v>
      </c>
      <c r="P95" s="49">
        <f t="shared" si="8"/>
        <v>0</v>
      </c>
      <c r="Q95" s="50"/>
      <c r="R95" s="37">
        <f t="shared" si="9"/>
        <v>0</v>
      </c>
      <c r="S95" s="37">
        <f t="shared" ref="S95:S119" si="10">R95</f>
        <v>0</v>
      </c>
      <c r="T95" s="48" t="e">
        <f t="shared" si="6"/>
        <v>#DIV/0!</v>
      </c>
      <c r="U95" s="51" t="e">
        <f t="shared" ref="U95:U119" si="11">IF(T95="100%",0,)</f>
        <v>#DIV/0!</v>
      </c>
      <c r="V95" s="52" t="e">
        <f t="shared" ref="V95:V119" si="12">U95/R95</f>
        <v>#DIV/0!</v>
      </c>
    </row>
    <row r="96" spans="1:22" s="33" customFormat="1" ht="30" customHeight="1" x14ac:dyDescent="0.3">
      <c r="A96" s="21"/>
      <c r="B96" s="21"/>
      <c r="C96" s="21"/>
      <c r="D96" s="61" t="s">
        <v>6</v>
      </c>
      <c r="E96" s="61" t="s">
        <v>6</v>
      </c>
      <c r="F96" s="61" t="s">
        <v>18</v>
      </c>
      <c r="G96" s="61" t="s">
        <v>18</v>
      </c>
      <c r="H96" s="61" t="s">
        <v>18</v>
      </c>
      <c r="I96" s="61" t="s">
        <v>18</v>
      </c>
      <c r="J96" s="61" t="s">
        <v>18</v>
      </c>
      <c r="K96" s="62" t="s">
        <v>18</v>
      </c>
      <c r="L96" s="55" t="str">
        <f>VLOOKUP(D96,Liste!C:D,2,0)</f>
        <v>A_choisir</v>
      </c>
      <c r="M96" s="21"/>
      <c r="N96" s="50"/>
      <c r="O96" s="49">
        <v>0</v>
      </c>
      <c r="P96" s="49">
        <f t="shared" si="8"/>
        <v>0</v>
      </c>
      <c r="Q96" s="50"/>
      <c r="R96" s="37">
        <f t="shared" si="9"/>
        <v>0</v>
      </c>
      <c r="S96" s="37">
        <f t="shared" si="10"/>
        <v>0</v>
      </c>
      <c r="T96" s="48" t="e">
        <f t="shared" si="6"/>
        <v>#DIV/0!</v>
      </c>
      <c r="U96" s="51" t="e">
        <f t="shared" si="11"/>
        <v>#DIV/0!</v>
      </c>
      <c r="V96" s="52" t="e">
        <f t="shared" si="12"/>
        <v>#DIV/0!</v>
      </c>
    </row>
    <row r="97" spans="1:22" s="33" customFormat="1" ht="30" customHeight="1" x14ac:dyDescent="0.3">
      <c r="A97" s="21"/>
      <c r="B97" s="21"/>
      <c r="C97" s="21"/>
      <c r="D97" s="61" t="s">
        <v>6</v>
      </c>
      <c r="E97" s="61" t="s">
        <v>6</v>
      </c>
      <c r="F97" s="61" t="s">
        <v>18</v>
      </c>
      <c r="G97" s="61" t="s">
        <v>18</v>
      </c>
      <c r="H97" s="61" t="s">
        <v>18</v>
      </c>
      <c r="I97" s="61" t="s">
        <v>18</v>
      </c>
      <c r="J97" s="61" t="s">
        <v>18</v>
      </c>
      <c r="K97" s="62" t="s">
        <v>18</v>
      </c>
      <c r="L97" s="55" t="str">
        <f>VLOOKUP(D97,Liste!C:D,2,0)</f>
        <v>A_choisir</v>
      </c>
      <c r="M97" s="21"/>
      <c r="N97" s="50"/>
      <c r="O97" s="49">
        <v>0</v>
      </c>
      <c r="P97" s="49">
        <f t="shared" si="8"/>
        <v>0</v>
      </c>
      <c r="Q97" s="50"/>
      <c r="R97" s="37">
        <f t="shared" si="9"/>
        <v>0</v>
      </c>
      <c r="S97" s="37">
        <f t="shared" si="10"/>
        <v>0</v>
      </c>
      <c r="T97" s="48" t="e">
        <f t="shared" ref="T97:T119" si="13">S97/R97</f>
        <v>#DIV/0!</v>
      </c>
      <c r="U97" s="51" t="e">
        <f t="shared" si="11"/>
        <v>#DIV/0!</v>
      </c>
      <c r="V97" s="52" t="e">
        <f t="shared" si="12"/>
        <v>#DIV/0!</v>
      </c>
    </row>
    <row r="98" spans="1:22" s="33" customFormat="1" ht="30" customHeight="1" x14ac:dyDescent="0.3">
      <c r="A98" s="21"/>
      <c r="B98" s="21"/>
      <c r="C98" s="21"/>
      <c r="D98" s="61" t="s">
        <v>6</v>
      </c>
      <c r="E98" s="61" t="s">
        <v>6</v>
      </c>
      <c r="F98" s="61" t="s">
        <v>18</v>
      </c>
      <c r="G98" s="61" t="s">
        <v>18</v>
      </c>
      <c r="H98" s="61" t="s">
        <v>18</v>
      </c>
      <c r="I98" s="61" t="s">
        <v>18</v>
      </c>
      <c r="J98" s="61" t="s">
        <v>18</v>
      </c>
      <c r="K98" s="62" t="s">
        <v>18</v>
      </c>
      <c r="L98" s="55" t="str">
        <f>VLOOKUP(D98,Liste!C:D,2,0)</f>
        <v>A_choisir</v>
      </c>
      <c r="M98" s="21"/>
      <c r="N98" s="50"/>
      <c r="O98" s="49">
        <v>0</v>
      </c>
      <c r="P98" s="49">
        <f t="shared" si="8"/>
        <v>0</v>
      </c>
      <c r="Q98" s="50"/>
      <c r="R98" s="37">
        <f t="shared" si="9"/>
        <v>0</v>
      </c>
      <c r="S98" s="37">
        <f t="shared" si="10"/>
        <v>0</v>
      </c>
      <c r="T98" s="48" t="e">
        <f t="shared" si="13"/>
        <v>#DIV/0!</v>
      </c>
      <c r="U98" s="51" t="e">
        <f t="shared" si="11"/>
        <v>#DIV/0!</v>
      </c>
      <c r="V98" s="52" t="e">
        <f t="shared" si="12"/>
        <v>#DIV/0!</v>
      </c>
    </row>
    <row r="99" spans="1:22" s="33" customFormat="1" ht="30" customHeight="1" x14ac:dyDescent="0.3">
      <c r="A99" s="21"/>
      <c r="B99" s="21"/>
      <c r="C99" s="21"/>
      <c r="D99" s="61" t="s">
        <v>6</v>
      </c>
      <c r="E99" s="61" t="s">
        <v>6</v>
      </c>
      <c r="F99" s="61" t="s">
        <v>18</v>
      </c>
      <c r="G99" s="61" t="s">
        <v>18</v>
      </c>
      <c r="H99" s="61" t="s">
        <v>18</v>
      </c>
      <c r="I99" s="61" t="s">
        <v>18</v>
      </c>
      <c r="J99" s="61" t="s">
        <v>18</v>
      </c>
      <c r="K99" s="62" t="s">
        <v>18</v>
      </c>
      <c r="L99" s="55" t="str">
        <f>VLOOKUP(D99,Liste!C:D,2,0)</f>
        <v>A_choisir</v>
      </c>
      <c r="M99" s="21"/>
      <c r="N99" s="50"/>
      <c r="O99" s="49">
        <v>0</v>
      </c>
      <c r="P99" s="49">
        <f t="shared" si="8"/>
        <v>0</v>
      </c>
      <c r="Q99" s="50"/>
      <c r="R99" s="37">
        <f t="shared" si="9"/>
        <v>0</v>
      </c>
      <c r="S99" s="37">
        <f t="shared" si="10"/>
        <v>0</v>
      </c>
      <c r="T99" s="48" t="e">
        <f t="shared" si="13"/>
        <v>#DIV/0!</v>
      </c>
      <c r="U99" s="51" t="e">
        <f t="shared" si="11"/>
        <v>#DIV/0!</v>
      </c>
      <c r="V99" s="52" t="e">
        <f t="shared" si="12"/>
        <v>#DIV/0!</v>
      </c>
    </row>
    <row r="100" spans="1:22" s="33" customFormat="1" ht="30" customHeight="1" x14ac:dyDescent="0.3">
      <c r="A100" s="21"/>
      <c r="B100" s="21"/>
      <c r="C100" s="21"/>
      <c r="D100" s="61" t="s">
        <v>6</v>
      </c>
      <c r="E100" s="61" t="s">
        <v>6</v>
      </c>
      <c r="F100" s="61" t="s">
        <v>18</v>
      </c>
      <c r="G100" s="61" t="s">
        <v>18</v>
      </c>
      <c r="H100" s="61" t="s">
        <v>18</v>
      </c>
      <c r="I100" s="61" t="s">
        <v>18</v>
      </c>
      <c r="J100" s="61" t="s">
        <v>18</v>
      </c>
      <c r="K100" s="62" t="s">
        <v>18</v>
      </c>
      <c r="L100" s="55" t="str">
        <f>VLOOKUP(D100,Liste!C:D,2,0)</f>
        <v>A_choisir</v>
      </c>
      <c r="M100" s="21"/>
      <c r="N100" s="50"/>
      <c r="O100" s="49">
        <v>0</v>
      </c>
      <c r="P100" s="49">
        <f t="shared" si="8"/>
        <v>0</v>
      </c>
      <c r="Q100" s="50"/>
      <c r="R100" s="37">
        <f t="shared" si="9"/>
        <v>0</v>
      </c>
      <c r="S100" s="37">
        <f t="shared" si="10"/>
        <v>0</v>
      </c>
      <c r="T100" s="48" t="e">
        <f t="shared" si="13"/>
        <v>#DIV/0!</v>
      </c>
      <c r="U100" s="51" t="e">
        <f t="shared" si="11"/>
        <v>#DIV/0!</v>
      </c>
      <c r="V100" s="52" t="e">
        <f t="shared" si="12"/>
        <v>#DIV/0!</v>
      </c>
    </row>
    <row r="101" spans="1:22" s="33" customFormat="1" ht="30" customHeight="1" x14ac:dyDescent="0.3">
      <c r="A101" s="21"/>
      <c r="B101" s="21"/>
      <c r="C101" s="21"/>
      <c r="D101" s="61" t="s">
        <v>6</v>
      </c>
      <c r="E101" s="61" t="s">
        <v>6</v>
      </c>
      <c r="F101" s="61" t="s">
        <v>18</v>
      </c>
      <c r="G101" s="61" t="s">
        <v>18</v>
      </c>
      <c r="H101" s="61" t="s">
        <v>18</v>
      </c>
      <c r="I101" s="61" t="s">
        <v>18</v>
      </c>
      <c r="J101" s="61" t="s">
        <v>18</v>
      </c>
      <c r="K101" s="62" t="s">
        <v>18</v>
      </c>
      <c r="L101" s="55" t="str">
        <f>VLOOKUP(D101,Liste!C:D,2,0)</f>
        <v>A_choisir</v>
      </c>
      <c r="M101" s="21"/>
      <c r="N101" s="50"/>
      <c r="O101" s="49">
        <v>0</v>
      </c>
      <c r="P101" s="49">
        <f t="shared" si="8"/>
        <v>0</v>
      </c>
      <c r="Q101" s="50"/>
      <c r="R101" s="37">
        <f t="shared" si="9"/>
        <v>0</v>
      </c>
      <c r="S101" s="37">
        <f t="shared" si="10"/>
        <v>0</v>
      </c>
      <c r="T101" s="48" t="e">
        <f t="shared" si="13"/>
        <v>#DIV/0!</v>
      </c>
      <c r="U101" s="51" t="e">
        <f t="shared" si="11"/>
        <v>#DIV/0!</v>
      </c>
      <c r="V101" s="52" t="e">
        <f t="shared" si="12"/>
        <v>#DIV/0!</v>
      </c>
    </row>
    <row r="102" spans="1:22" s="33" customFormat="1" ht="30" customHeight="1" x14ac:dyDescent="0.3">
      <c r="A102" s="21"/>
      <c r="B102" s="21"/>
      <c r="C102" s="21"/>
      <c r="D102" s="61" t="s">
        <v>6</v>
      </c>
      <c r="E102" s="61" t="s">
        <v>6</v>
      </c>
      <c r="F102" s="61" t="s">
        <v>18</v>
      </c>
      <c r="G102" s="61" t="s">
        <v>18</v>
      </c>
      <c r="H102" s="61" t="s">
        <v>18</v>
      </c>
      <c r="I102" s="61" t="s">
        <v>18</v>
      </c>
      <c r="J102" s="61" t="s">
        <v>18</v>
      </c>
      <c r="K102" s="62" t="s">
        <v>18</v>
      </c>
      <c r="L102" s="55" t="str">
        <f>VLOOKUP(D102,Liste!C:D,2,0)</f>
        <v>A_choisir</v>
      </c>
      <c r="M102" s="21"/>
      <c r="N102" s="50"/>
      <c r="O102" s="49">
        <v>0</v>
      </c>
      <c r="P102" s="49">
        <f t="shared" si="8"/>
        <v>0</v>
      </c>
      <c r="Q102" s="50"/>
      <c r="R102" s="37">
        <f t="shared" si="9"/>
        <v>0</v>
      </c>
      <c r="S102" s="37">
        <f t="shared" si="10"/>
        <v>0</v>
      </c>
      <c r="T102" s="48" t="e">
        <f t="shared" si="13"/>
        <v>#DIV/0!</v>
      </c>
      <c r="U102" s="51" t="e">
        <f t="shared" si="11"/>
        <v>#DIV/0!</v>
      </c>
      <c r="V102" s="52" t="e">
        <f t="shared" si="12"/>
        <v>#DIV/0!</v>
      </c>
    </row>
    <row r="103" spans="1:22" s="33" customFormat="1" ht="30" customHeight="1" x14ac:dyDescent="0.3">
      <c r="A103" s="21"/>
      <c r="B103" s="21"/>
      <c r="C103" s="21"/>
      <c r="D103" s="61" t="s">
        <v>6</v>
      </c>
      <c r="E103" s="61" t="s">
        <v>6</v>
      </c>
      <c r="F103" s="61" t="s">
        <v>18</v>
      </c>
      <c r="G103" s="61" t="s">
        <v>18</v>
      </c>
      <c r="H103" s="61" t="s">
        <v>18</v>
      </c>
      <c r="I103" s="61" t="s">
        <v>18</v>
      </c>
      <c r="J103" s="61" t="s">
        <v>18</v>
      </c>
      <c r="K103" s="62" t="s">
        <v>18</v>
      </c>
      <c r="L103" s="55" t="str">
        <f>VLOOKUP(D103,Liste!C:D,2,0)</f>
        <v>A_choisir</v>
      </c>
      <c r="M103" s="21"/>
      <c r="N103" s="50"/>
      <c r="O103" s="49">
        <v>0</v>
      </c>
      <c r="P103" s="49">
        <f t="shared" si="8"/>
        <v>0</v>
      </c>
      <c r="Q103" s="50"/>
      <c r="R103" s="37">
        <f t="shared" si="9"/>
        <v>0</v>
      </c>
      <c r="S103" s="37">
        <f t="shared" si="10"/>
        <v>0</v>
      </c>
      <c r="T103" s="48" t="e">
        <f t="shared" si="13"/>
        <v>#DIV/0!</v>
      </c>
      <c r="U103" s="51" t="e">
        <f t="shared" si="11"/>
        <v>#DIV/0!</v>
      </c>
      <c r="V103" s="52" t="e">
        <f t="shared" si="12"/>
        <v>#DIV/0!</v>
      </c>
    </row>
    <row r="104" spans="1:22" s="33" customFormat="1" ht="30" customHeight="1" x14ac:dyDescent="0.3">
      <c r="A104" s="21"/>
      <c r="B104" s="21"/>
      <c r="C104" s="21"/>
      <c r="D104" s="61" t="s">
        <v>6</v>
      </c>
      <c r="E104" s="61" t="s">
        <v>6</v>
      </c>
      <c r="F104" s="61" t="s">
        <v>18</v>
      </c>
      <c r="G104" s="61" t="s">
        <v>18</v>
      </c>
      <c r="H104" s="61" t="s">
        <v>18</v>
      </c>
      <c r="I104" s="61" t="s">
        <v>18</v>
      </c>
      <c r="J104" s="61" t="s">
        <v>18</v>
      </c>
      <c r="K104" s="62" t="s">
        <v>18</v>
      </c>
      <c r="L104" s="55" t="str">
        <f>VLOOKUP(D104,Liste!C:D,2,0)</f>
        <v>A_choisir</v>
      </c>
      <c r="M104" s="21"/>
      <c r="N104" s="50"/>
      <c r="O104" s="49">
        <v>0</v>
      </c>
      <c r="P104" s="49">
        <f t="shared" si="8"/>
        <v>0</v>
      </c>
      <c r="Q104" s="50"/>
      <c r="R104" s="37">
        <f t="shared" si="9"/>
        <v>0</v>
      </c>
      <c r="S104" s="37">
        <f t="shared" si="10"/>
        <v>0</v>
      </c>
      <c r="T104" s="48" t="e">
        <f t="shared" si="13"/>
        <v>#DIV/0!</v>
      </c>
      <c r="U104" s="51" t="e">
        <f t="shared" si="11"/>
        <v>#DIV/0!</v>
      </c>
      <c r="V104" s="52" t="e">
        <f t="shared" si="12"/>
        <v>#DIV/0!</v>
      </c>
    </row>
    <row r="105" spans="1:22" s="33" customFormat="1" ht="30" customHeight="1" x14ac:dyDescent="0.3">
      <c r="A105" s="21"/>
      <c r="B105" s="21"/>
      <c r="C105" s="21"/>
      <c r="D105" s="61" t="s">
        <v>6</v>
      </c>
      <c r="E105" s="61" t="s">
        <v>6</v>
      </c>
      <c r="F105" s="61" t="s">
        <v>18</v>
      </c>
      <c r="G105" s="61" t="s">
        <v>18</v>
      </c>
      <c r="H105" s="61" t="s">
        <v>18</v>
      </c>
      <c r="I105" s="61" t="s">
        <v>18</v>
      </c>
      <c r="J105" s="61" t="s">
        <v>18</v>
      </c>
      <c r="K105" s="62" t="s">
        <v>18</v>
      </c>
      <c r="L105" s="55" t="str">
        <f>VLOOKUP(D105,Liste!C:D,2,0)</f>
        <v>A_choisir</v>
      </c>
      <c r="M105" s="21"/>
      <c r="N105" s="50"/>
      <c r="O105" s="49">
        <v>0</v>
      </c>
      <c r="P105" s="49">
        <f t="shared" si="8"/>
        <v>0</v>
      </c>
      <c r="Q105" s="50"/>
      <c r="R105" s="37">
        <f t="shared" si="9"/>
        <v>0</v>
      </c>
      <c r="S105" s="37">
        <f t="shared" si="10"/>
        <v>0</v>
      </c>
      <c r="T105" s="48" t="e">
        <f t="shared" si="13"/>
        <v>#DIV/0!</v>
      </c>
      <c r="U105" s="51" t="e">
        <f t="shared" si="11"/>
        <v>#DIV/0!</v>
      </c>
      <c r="V105" s="52" t="e">
        <f t="shared" si="12"/>
        <v>#DIV/0!</v>
      </c>
    </row>
    <row r="106" spans="1:22" s="33" customFormat="1" ht="30" customHeight="1" x14ac:dyDescent="0.3">
      <c r="A106" s="21"/>
      <c r="B106" s="21"/>
      <c r="C106" s="21"/>
      <c r="D106" s="61" t="s">
        <v>6</v>
      </c>
      <c r="E106" s="61" t="s">
        <v>6</v>
      </c>
      <c r="F106" s="61" t="s">
        <v>18</v>
      </c>
      <c r="G106" s="61" t="s">
        <v>18</v>
      </c>
      <c r="H106" s="61" t="s">
        <v>18</v>
      </c>
      <c r="I106" s="61" t="s">
        <v>18</v>
      </c>
      <c r="J106" s="61" t="s">
        <v>18</v>
      </c>
      <c r="K106" s="62" t="s">
        <v>18</v>
      </c>
      <c r="L106" s="55" t="str">
        <f>VLOOKUP(D106,Liste!C:D,2,0)</f>
        <v>A_choisir</v>
      </c>
      <c r="M106" s="21"/>
      <c r="N106" s="50"/>
      <c r="O106" s="49">
        <v>0</v>
      </c>
      <c r="P106" s="49">
        <f t="shared" si="8"/>
        <v>0</v>
      </c>
      <c r="Q106" s="50"/>
      <c r="R106" s="37">
        <f t="shared" si="9"/>
        <v>0</v>
      </c>
      <c r="S106" s="37">
        <f t="shared" si="10"/>
        <v>0</v>
      </c>
      <c r="T106" s="48" t="e">
        <f t="shared" si="13"/>
        <v>#DIV/0!</v>
      </c>
      <c r="U106" s="51" t="e">
        <f t="shared" si="11"/>
        <v>#DIV/0!</v>
      </c>
      <c r="V106" s="52" t="e">
        <f t="shared" si="12"/>
        <v>#DIV/0!</v>
      </c>
    </row>
    <row r="107" spans="1:22" s="33" customFormat="1" ht="30" customHeight="1" x14ac:dyDescent="0.3">
      <c r="A107" s="21"/>
      <c r="B107" s="21"/>
      <c r="C107" s="21"/>
      <c r="D107" s="61" t="s">
        <v>6</v>
      </c>
      <c r="E107" s="61" t="s">
        <v>6</v>
      </c>
      <c r="F107" s="61" t="s">
        <v>18</v>
      </c>
      <c r="G107" s="61" t="s">
        <v>18</v>
      </c>
      <c r="H107" s="61" t="s">
        <v>18</v>
      </c>
      <c r="I107" s="61" t="s">
        <v>18</v>
      </c>
      <c r="J107" s="61" t="s">
        <v>18</v>
      </c>
      <c r="K107" s="62" t="s">
        <v>18</v>
      </c>
      <c r="L107" s="55" t="str">
        <f>VLOOKUP(D107,Liste!C:D,2,0)</f>
        <v>A_choisir</v>
      </c>
      <c r="M107" s="21"/>
      <c r="N107" s="50"/>
      <c r="O107" s="49">
        <v>0</v>
      </c>
      <c r="P107" s="49">
        <f t="shared" si="8"/>
        <v>0</v>
      </c>
      <c r="Q107" s="50"/>
      <c r="R107" s="37">
        <f t="shared" si="9"/>
        <v>0</v>
      </c>
      <c r="S107" s="37">
        <f t="shared" si="10"/>
        <v>0</v>
      </c>
      <c r="T107" s="48" t="e">
        <f t="shared" si="13"/>
        <v>#DIV/0!</v>
      </c>
      <c r="U107" s="51" t="e">
        <f t="shared" si="11"/>
        <v>#DIV/0!</v>
      </c>
      <c r="V107" s="52" t="e">
        <f t="shared" si="12"/>
        <v>#DIV/0!</v>
      </c>
    </row>
    <row r="108" spans="1:22" s="33" customFormat="1" ht="30" customHeight="1" x14ac:dyDescent="0.3">
      <c r="A108" s="21"/>
      <c r="B108" s="21"/>
      <c r="C108" s="21"/>
      <c r="D108" s="61" t="s">
        <v>6</v>
      </c>
      <c r="E108" s="61" t="s">
        <v>6</v>
      </c>
      <c r="F108" s="61" t="s">
        <v>18</v>
      </c>
      <c r="G108" s="61" t="s">
        <v>18</v>
      </c>
      <c r="H108" s="61" t="s">
        <v>18</v>
      </c>
      <c r="I108" s="61" t="s">
        <v>18</v>
      </c>
      <c r="J108" s="61" t="s">
        <v>18</v>
      </c>
      <c r="K108" s="62" t="s">
        <v>18</v>
      </c>
      <c r="L108" s="55" t="str">
        <f>VLOOKUP(D108,Liste!C:D,2,0)</f>
        <v>A_choisir</v>
      </c>
      <c r="M108" s="21"/>
      <c r="N108" s="50"/>
      <c r="O108" s="49">
        <v>0</v>
      </c>
      <c r="P108" s="49">
        <f t="shared" si="8"/>
        <v>0</v>
      </c>
      <c r="Q108" s="50"/>
      <c r="R108" s="37">
        <f t="shared" si="9"/>
        <v>0</v>
      </c>
      <c r="S108" s="37">
        <f t="shared" si="10"/>
        <v>0</v>
      </c>
      <c r="T108" s="48" t="e">
        <f t="shared" si="13"/>
        <v>#DIV/0!</v>
      </c>
      <c r="U108" s="51" t="e">
        <f t="shared" si="11"/>
        <v>#DIV/0!</v>
      </c>
      <c r="V108" s="52" t="e">
        <f t="shared" si="12"/>
        <v>#DIV/0!</v>
      </c>
    </row>
    <row r="109" spans="1:22" s="33" customFormat="1" ht="30" customHeight="1" x14ac:dyDescent="0.3">
      <c r="A109" s="21"/>
      <c r="B109" s="21"/>
      <c r="C109" s="21"/>
      <c r="D109" s="61" t="s">
        <v>6</v>
      </c>
      <c r="E109" s="61" t="s">
        <v>6</v>
      </c>
      <c r="F109" s="61" t="s">
        <v>18</v>
      </c>
      <c r="G109" s="61" t="s">
        <v>18</v>
      </c>
      <c r="H109" s="61" t="s">
        <v>18</v>
      </c>
      <c r="I109" s="61" t="s">
        <v>18</v>
      </c>
      <c r="J109" s="61" t="s">
        <v>18</v>
      </c>
      <c r="K109" s="62" t="s">
        <v>18</v>
      </c>
      <c r="L109" s="55" t="str">
        <f>VLOOKUP(D109,Liste!C:D,2,0)</f>
        <v>A_choisir</v>
      </c>
      <c r="M109" s="21"/>
      <c r="N109" s="50"/>
      <c r="O109" s="49">
        <v>0</v>
      </c>
      <c r="P109" s="49">
        <f t="shared" si="8"/>
        <v>0</v>
      </c>
      <c r="Q109" s="50"/>
      <c r="R109" s="37">
        <f t="shared" si="9"/>
        <v>0</v>
      </c>
      <c r="S109" s="37">
        <f t="shared" si="10"/>
        <v>0</v>
      </c>
      <c r="T109" s="48" t="e">
        <f t="shared" si="13"/>
        <v>#DIV/0!</v>
      </c>
      <c r="U109" s="51" t="e">
        <f t="shared" si="11"/>
        <v>#DIV/0!</v>
      </c>
      <c r="V109" s="52" t="e">
        <f t="shared" si="12"/>
        <v>#DIV/0!</v>
      </c>
    </row>
    <row r="110" spans="1:22" s="33" customFormat="1" ht="30" customHeight="1" x14ac:dyDescent="0.3">
      <c r="A110" s="21"/>
      <c r="B110" s="21"/>
      <c r="C110" s="21"/>
      <c r="D110" s="61" t="s">
        <v>6</v>
      </c>
      <c r="E110" s="61" t="s">
        <v>6</v>
      </c>
      <c r="F110" s="61" t="s">
        <v>18</v>
      </c>
      <c r="G110" s="61" t="s">
        <v>18</v>
      </c>
      <c r="H110" s="61" t="s">
        <v>18</v>
      </c>
      <c r="I110" s="61" t="s">
        <v>18</v>
      </c>
      <c r="J110" s="61" t="s">
        <v>18</v>
      </c>
      <c r="K110" s="62" t="s">
        <v>18</v>
      </c>
      <c r="L110" s="55" t="str">
        <f>VLOOKUP(D110,Liste!C:D,2,0)</f>
        <v>A_choisir</v>
      </c>
      <c r="M110" s="21"/>
      <c r="N110" s="50"/>
      <c r="O110" s="49">
        <v>0</v>
      </c>
      <c r="P110" s="49">
        <f t="shared" si="8"/>
        <v>0</v>
      </c>
      <c r="Q110" s="50"/>
      <c r="R110" s="37">
        <f t="shared" si="9"/>
        <v>0</v>
      </c>
      <c r="S110" s="37">
        <f t="shared" si="10"/>
        <v>0</v>
      </c>
      <c r="T110" s="48" t="e">
        <f t="shared" si="13"/>
        <v>#DIV/0!</v>
      </c>
      <c r="U110" s="51" t="e">
        <f t="shared" si="11"/>
        <v>#DIV/0!</v>
      </c>
      <c r="V110" s="52" t="e">
        <f t="shared" si="12"/>
        <v>#DIV/0!</v>
      </c>
    </row>
    <row r="111" spans="1:22" s="33" customFormat="1" ht="30" customHeight="1" x14ac:dyDescent="0.3">
      <c r="A111" s="21"/>
      <c r="B111" s="21"/>
      <c r="C111" s="21"/>
      <c r="D111" s="61" t="s">
        <v>6</v>
      </c>
      <c r="E111" s="61" t="s">
        <v>6</v>
      </c>
      <c r="F111" s="61" t="s">
        <v>18</v>
      </c>
      <c r="G111" s="61" t="s">
        <v>18</v>
      </c>
      <c r="H111" s="61" t="s">
        <v>18</v>
      </c>
      <c r="I111" s="61" t="s">
        <v>18</v>
      </c>
      <c r="J111" s="61" t="s">
        <v>18</v>
      </c>
      <c r="K111" s="62" t="s">
        <v>18</v>
      </c>
      <c r="L111" s="55" t="str">
        <f>VLOOKUP(D111,Liste!C:D,2,0)</f>
        <v>A_choisir</v>
      </c>
      <c r="M111" s="21"/>
      <c r="N111" s="50"/>
      <c r="O111" s="49">
        <v>0</v>
      </c>
      <c r="P111" s="49">
        <f t="shared" si="8"/>
        <v>0</v>
      </c>
      <c r="Q111" s="50"/>
      <c r="R111" s="37">
        <f t="shared" si="9"/>
        <v>0</v>
      </c>
      <c r="S111" s="37">
        <f t="shared" si="10"/>
        <v>0</v>
      </c>
      <c r="T111" s="48" t="e">
        <f t="shared" si="13"/>
        <v>#DIV/0!</v>
      </c>
      <c r="U111" s="51" t="e">
        <f t="shared" si="11"/>
        <v>#DIV/0!</v>
      </c>
      <c r="V111" s="52" t="e">
        <f t="shared" si="12"/>
        <v>#DIV/0!</v>
      </c>
    </row>
    <row r="112" spans="1:22" s="33" customFormat="1" ht="30" customHeight="1" x14ac:dyDescent="0.3">
      <c r="A112" s="21"/>
      <c r="B112" s="21"/>
      <c r="C112" s="21"/>
      <c r="D112" s="61" t="s">
        <v>6</v>
      </c>
      <c r="E112" s="61" t="s">
        <v>6</v>
      </c>
      <c r="F112" s="61" t="s">
        <v>18</v>
      </c>
      <c r="G112" s="61" t="s">
        <v>18</v>
      </c>
      <c r="H112" s="61" t="s">
        <v>18</v>
      </c>
      <c r="I112" s="61" t="s">
        <v>18</v>
      </c>
      <c r="J112" s="61" t="s">
        <v>18</v>
      </c>
      <c r="K112" s="62" t="s">
        <v>18</v>
      </c>
      <c r="L112" s="55" t="str">
        <f>VLOOKUP(D112,Liste!C:D,2,0)</f>
        <v>A_choisir</v>
      </c>
      <c r="M112" s="21"/>
      <c r="N112" s="50"/>
      <c r="O112" s="49">
        <v>0</v>
      </c>
      <c r="P112" s="49">
        <f t="shared" si="8"/>
        <v>0</v>
      </c>
      <c r="Q112" s="50"/>
      <c r="R112" s="37">
        <f t="shared" si="9"/>
        <v>0</v>
      </c>
      <c r="S112" s="37">
        <f t="shared" si="10"/>
        <v>0</v>
      </c>
      <c r="T112" s="48" t="e">
        <f t="shared" si="13"/>
        <v>#DIV/0!</v>
      </c>
      <c r="U112" s="51" t="e">
        <f t="shared" si="11"/>
        <v>#DIV/0!</v>
      </c>
      <c r="V112" s="52" t="e">
        <f t="shared" si="12"/>
        <v>#DIV/0!</v>
      </c>
    </row>
    <row r="113" spans="1:22" s="33" customFormat="1" ht="30" customHeight="1" x14ac:dyDescent="0.3">
      <c r="A113" s="21"/>
      <c r="B113" s="21"/>
      <c r="C113" s="21"/>
      <c r="D113" s="61" t="s">
        <v>6</v>
      </c>
      <c r="E113" s="61" t="s">
        <v>6</v>
      </c>
      <c r="F113" s="61" t="s">
        <v>18</v>
      </c>
      <c r="G113" s="61" t="s">
        <v>18</v>
      </c>
      <c r="H113" s="61" t="s">
        <v>18</v>
      </c>
      <c r="I113" s="61" t="s">
        <v>18</v>
      </c>
      <c r="J113" s="61" t="s">
        <v>18</v>
      </c>
      <c r="K113" s="62" t="s">
        <v>18</v>
      </c>
      <c r="L113" s="55" t="str">
        <f>VLOOKUP(D113,Liste!C:D,2,0)</f>
        <v>A_choisir</v>
      </c>
      <c r="M113" s="21"/>
      <c r="N113" s="50"/>
      <c r="O113" s="49">
        <v>0</v>
      </c>
      <c r="P113" s="49">
        <f t="shared" si="8"/>
        <v>0</v>
      </c>
      <c r="Q113" s="50"/>
      <c r="R113" s="37">
        <f t="shared" si="9"/>
        <v>0</v>
      </c>
      <c r="S113" s="37">
        <f t="shared" si="10"/>
        <v>0</v>
      </c>
      <c r="T113" s="48" t="e">
        <f t="shared" si="13"/>
        <v>#DIV/0!</v>
      </c>
      <c r="U113" s="51" t="e">
        <f t="shared" si="11"/>
        <v>#DIV/0!</v>
      </c>
      <c r="V113" s="52" t="e">
        <f t="shared" si="12"/>
        <v>#DIV/0!</v>
      </c>
    </row>
    <row r="114" spans="1:22" s="33" customFormat="1" ht="30" customHeight="1" x14ac:dyDescent="0.3">
      <c r="A114" s="21"/>
      <c r="B114" s="21"/>
      <c r="C114" s="21"/>
      <c r="D114" s="61" t="s">
        <v>6</v>
      </c>
      <c r="E114" s="61" t="s">
        <v>6</v>
      </c>
      <c r="F114" s="61" t="s">
        <v>18</v>
      </c>
      <c r="G114" s="61" t="s">
        <v>18</v>
      </c>
      <c r="H114" s="61" t="s">
        <v>18</v>
      </c>
      <c r="I114" s="61" t="s">
        <v>18</v>
      </c>
      <c r="J114" s="61" t="s">
        <v>18</v>
      </c>
      <c r="K114" s="62" t="s">
        <v>18</v>
      </c>
      <c r="L114" s="55" t="str">
        <f>VLOOKUP(D114,Liste!C:D,2,0)</f>
        <v>A_choisir</v>
      </c>
      <c r="M114" s="21"/>
      <c r="N114" s="50"/>
      <c r="O114" s="49">
        <v>0</v>
      </c>
      <c r="P114" s="49">
        <f t="shared" si="8"/>
        <v>0</v>
      </c>
      <c r="Q114" s="50"/>
      <c r="R114" s="37">
        <f t="shared" si="9"/>
        <v>0</v>
      </c>
      <c r="S114" s="37">
        <f t="shared" si="10"/>
        <v>0</v>
      </c>
      <c r="T114" s="48" t="e">
        <f t="shared" si="13"/>
        <v>#DIV/0!</v>
      </c>
      <c r="U114" s="51" t="e">
        <f t="shared" si="11"/>
        <v>#DIV/0!</v>
      </c>
      <c r="V114" s="52" t="e">
        <f t="shared" si="12"/>
        <v>#DIV/0!</v>
      </c>
    </row>
    <row r="115" spans="1:22" s="33" customFormat="1" ht="30" customHeight="1" x14ac:dyDescent="0.3">
      <c r="A115" s="21"/>
      <c r="B115" s="21"/>
      <c r="C115" s="21"/>
      <c r="D115" s="61" t="s">
        <v>6</v>
      </c>
      <c r="E115" s="61" t="s">
        <v>6</v>
      </c>
      <c r="F115" s="61" t="s">
        <v>18</v>
      </c>
      <c r="G115" s="61" t="s">
        <v>18</v>
      </c>
      <c r="H115" s="61" t="s">
        <v>18</v>
      </c>
      <c r="I115" s="61" t="s">
        <v>18</v>
      </c>
      <c r="J115" s="61" t="s">
        <v>18</v>
      </c>
      <c r="K115" s="62" t="s">
        <v>18</v>
      </c>
      <c r="L115" s="55" t="str">
        <f>VLOOKUP(D115,Liste!C:D,2,0)</f>
        <v>A_choisir</v>
      </c>
      <c r="M115" s="21"/>
      <c r="N115" s="50"/>
      <c r="O115" s="49">
        <v>0</v>
      </c>
      <c r="P115" s="49">
        <f t="shared" si="8"/>
        <v>0</v>
      </c>
      <c r="Q115" s="50"/>
      <c r="R115" s="37">
        <f t="shared" si="9"/>
        <v>0</v>
      </c>
      <c r="S115" s="37">
        <f t="shared" si="10"/>
        <v>0</v>
      </c>
      <c r="T115" s="48" t="e">
        <f t="shared" si="13"/>
        <v>#DIV/0!</v>
      </c>
      <c r="U115" s="51" t="e">
        <f t="shared" si="11"/>
        <v>#DIV/0!</v>
      </c>
      <c r="V115" s="52" t="e">
        <f t="shared" si="12"/>
        <v>#DIV/0!</v>
      </c>
    </row>
    <row r="116" spans="1:22" s="33" customFormat="1" ht="30" customHeight="1" x14ac:dyDescent="0.3">
      <c r="A116" s="21"/>
      <c r="B116" s="21"/>
      <c r="C116" s="21"/>
      <c r="D116" s="61" t="s">
        <v>6</v>
      </c>
      <c r="E116" s="61" t="s">
        <v>6</v>
      </c>
      <c r="F116" s="61" t="s">
        <v>18</v>
      </c>
      <c r="G116" s="61" t="s">
        <v>18</v>
      </c>
      <c r="H116" s="61" t="s">
        <v>18</v>
      </c>
      <c r="I116" s="61" t="s">
        <v>18</v>
      </c>
      <c r="J116" s="61" t="s">
        <v>18</v>
      </c>
      <c r="K116" s="62" t="s">
        <v>18</v>
      </c>
      <c r="L116" s="55" t="str">
        <f>VLOOKUP(D116,Liste!C:D,2,0)</f>
        <v>A_choisir</v>
      </c>
      <c r="M116" s="21"/>
      <c r="N116" s="50"/>
      <c r="O116" s="49">
        <v>0</v>
      </c>
      <c r="P116" s="49">
        <f t="shared" si="8"/>
        <v>0</v>
      </c>
      <c r="Q116" s="50"/>
      <c r="R116" s="37">
        <f t="shared" si="9"/>
        <v>0</v>
      </c>
      <c r="S116" s="37">
        <f t="shared" si="10"/>
        <v>0</v>
      </c>
      <c r="T116" s="48" t="e">
        <f t="shared" si="13"/>
        <v>#DIV/0!</v>
      </c>
      <c r="U116" s="51" t="e">
        <f t="shared" si="11"/>
        <v>#DIV/0!</v>
      </c>
      <c r="V116" s="52" t="e">
        <f t="shared" si="12"/>
        <v>#DIV/0!</v>
      </c>
    </row>
    <row r="117" spans="1:22" s="33" customFormat="1" ht="30" customHeight="1" x14ac:dyDescent="0.3">
      <c r="A117" s="21"/>
      <c r="B117" s="21"/>
      <c r="C117" s="21"/>
      <c r="D117" s="61" t="s">
        <v>6</v>
      </c>
      <c r="E117" s="61" t="s">
        <v>6</v>
      </c>
      <c r="F117" s="61" t="s">
        <v>18</v>
      </c>
      <c r="G117" s="61" t="s">
        <v>18</v>
      </c>
      <c r="H117" s="61" t="s">
        <v>18</v>
      </c>
      <c r="I117" s="61" t="s">
        <v>18</v>
      </c>
      <c r="J117" s="61" t="s">
        <v>18</v>
      </c>
      <c r="K117" s="62" t="s">
        <v>18</v>
      </c>
      <c r="L117" s="55" t="str">
        <f>VLOOKUP(D117,Liste!C:D,2,0)</f>
        <v>A_choisir</v>
      </c>
      <c r="M117" s="21"/>
      <c r="N117" s="50"/>
      <c r="O117" s="49">
        <v>0</v>
      </c>
      <c r="P117" s="49">
        <f t="shared" si="8"/>
        <v>0</v>
      </c>
      <c r="Q117" s="50"/>
      <c r="R117" s="37">
        <f t="shared" si="9"/>
        <v>0</v>
      </c>
      <c r="S117" s="37">
        <f t="shared" si="10"/>
        <v>0</v>
      </c>
      <c r="T117" s="48" t="e">
        <f t="shared" si="13"/>
        <v>#DIV/0!</v>
      </c>
      <c r="U117" s="51" t="e">
        <f t="shared" si="11"/>
        <v>#DIV/0!</v>
      </c>
      <c r="V117" s="52" t="e">
        <f t="shared" si="12"/>
        <v>#DIV/0!</v>
      </c>
    </row>
    <row r="118" spans="1:22" s="33" customFormat="1" ht="30" customHeight="1" x14ac:dyDescent="0.3">
      <c r="A118" s="21"/>
      <c r="B118" s="21"/>
      <c r="C118" s="21"/>
      <c r="D118" s="61" t="s">
        <v>6</v>
      </c>
      <c r="E118" s="61" t="s">
        <v>6</v>
      </c>
      <c r="F118" s="61" t="s">
        <v>18</v>
      </c>
      <c r="G118" s="61" t="s">
        <v>18</v>
      </c>
      <c r="H118" s="61" t="s">
        <v>18</v>
      </c>
      <c r="I118" s="61" t="s">
        <v>18</v>
      </c>
      <c r="J118" s="61" t="s">
        <v>18</v>
      </c>
      <c r="K118" s="62" t="s">
        <v>18</v>
      </c>
      <c r="L118" s="55" t="str">
        <f>VLOOKUP(D118,Liste!C:D,2,0)</f>
        <v>A_choisir</v>
      </c>
      <c r="M118" s="21"/>
      <c r="N118" s="50"/>
      <c r="O118" s="49">
        <v>0</v>
      </c>
      <c r="P118" s="49">
        <f t="shared" si="8"/>
        <v>0</v>
      </c>
      <c r="Q118" s="50"/>
      <c r="R118" s="37">
        <f t="shared" si="9"/>
        <v>0</v>
      </c>
      <c r="S118" s="37">
        <f t="shared" si="10"/>
        <v>0</v>
      </c>
      <c r="T118" s="48" t="e">
        <f t="shared" si="13"/>
        <v>#DIV/0!</v>
      </c>
      <c r="U118" s="51" t="e">
        <f t="shared" si="11"/>
        <v>#DIV/0!</v>
      </c>
      <c r="V118" s="52" t="e">
        <f t="shared" si="12"/>
        <v>#DIV/0!</v>
      </c>
    </row>
    <row r="119" spans="1:22" s="33" customFormat="1" ht="30" customHeight="1" x14ac:dyDescent="0.3">
      <c r="A119" s="21"/>
      <c r="B119" s="21"/>
      <c r="C119" s="21"/>
      <c r="D119" s="61" t="s">
        <v>6</v>
      </c>
      <c r="E119" s="61" t="s">
        <v>6</v>
      </c>
      <c r="F119" s="61" t="s">
        <v>18</v>
      </c>
      <c r="G119" s="61" t="s">
        <v>18</v>
      </c>
      <c r="H119" s="61" t="s">
        <v>18</v>
      </c>
      <c r="I119" s="61" t="s">
        <v>18</v>
      </c>
      <c r="J119" s="61" t="s">
        <v>18</v>
      </c>
      <c r="K119" s="62" t="s">
        <v>18</v>
      </c>
      <c r="L119" s="55" t="str">
        <f>VLOOKUP(D119,Liste!C:D,2,0)</f>
        <v>A_choisir</v>
      </c>
      <c r="M119" s="21"/>
      <c r="N119" s="50"/>
      <c r="O119" s="49">
        <v>0</v>
      </c>
      <c r="P119" s="49">
        <f t="shared" si="8"/>
        <v>0</v>
      </c>
      <c r="Q119" s="50"/>
      <c r="R119" s="37">
        <f t="shared" si="9"/>
        <v>0</v>
      </c>
      <c r="S119" s="37">
        <f t="shared" si="10"/>
        <v>0</v>
      </c>
      <c r="T119" s="48" t="e">
        <f t="shared" si="13"/>
        <v>#DIV/0!</v>
      </c>
      <c r="U119" s="51" t="e">
        <f t="shared" si="11"/>
        <v>#DIV/0!</v>
      </c>
      <c r="V119" s="52" t="e">
        <f t="shared" si="12"/>
        <v>#DIV/0!</v>
      </c>
    </row>
    <row r="120" spans="1:22" x14ac:dyDescent="0.3">
      <c r="D120" s="69" t="s">
        <v>45</v>
      </c>
      <c r="E120" s="69"/>
      <c r="F120" s="69"/>
      <c r="G120" s="69"/>
      <c r="H120" s="69"/>
    </row>
    <row r="121" spans="1:22" ht="14.4" thickBot="1" x14ac:dyDescent="0.35"/>
    <row r="122" spans="1:22" ht="21.6" thickBot="1" x14ac:dyDescent="0.45">
      <c r="D122" s="63" t="s">
        <v>30</v>
      </c>
      <c r="E122" s="22"/>
      <c r="F122" s="22"/>
      <c r="G122" s="22"/>
      <c r="H122" s="22"/>
      <c r="I122" s="22"/>
      <c r="J122" s="22"/>
      <c r="K122" s="64">
        <f>SUM(K30:K119)</f>
        <v>0</v>
      </c>
      <c r="N122" s="35"/>
      <c r="O122" s="35"/>
      <c r="P122"/>
      <c r="Q122" s="35"/>
      <c r="R122" s="35"/>
      <c r="S122" s="35"/>
      <c r="T122" s="35"/>
    </row>
    <row r="123" spans="1:22" hidden="1" x14ac:dyDescent="0.3">
      <c r="N123" s="35"/>
      <c r="O123" s="35"/>
      <c r="P123"/>
      <c r="Q123" s="35"/>
      <c r="R123" s="35"/>
      <c r="S123" s="35"/>
      <c r="T123" s="35"/>
    </row>
    <row r="124" spans="1:22" ht="14.4" hidden="1" thickBot="1" x14ac:dyDescent="0.35">
      <c r="N124" s="35"/>
      <c r="O124" s="35" t="s">
        <v>55</v>
      </c>
      <c r="P124" s="36">
        <f>SUM(P29:P83)</f>
        <v>35000</v>
      </c>
      <c r="Q124" s="36"/>
      <c r="R124" s="36">
        <f t="shared" ref="R124" si="14">SUM(R29:R83)</f>
        <v>17500</v>
      </c>
      <c r="S124" s="35"/>
      <c r="T124" s="35"/>
    </row>
    <row r="125" spans="1:22" ht="24" hidden="1" thickBot="1" x14ac:dyDescent="0.5">
      <c r="D125" s="23" t="s">
        <v>1</v>
      </c>
      <c r="E125" s="22"/>
      <c r="F125" s="22"/>
      <c r="G125" s="22"/>
      <c r="H125" s="22"/>
      <c r="I125" s="22"/>
      <c r="J125" s="22"/>
      <c r="K125" s="24"/>
      <c r="N125" s="35"/>
      <c r="O125" s="35"/>
      <c r="P125" s="35"/>
      <c r="Q125" s="35"/>
      <c r="R125" s="35"/>
      <c r="S125" s="35"/>
      <c r="T125" s="35"/>
    </row>
    <row r="126" spans="1:22" hidden="1" x14ac:dyDescent="0.3">
      <c r="N126" s="35"/>
      <c r="O126" s="35"/>
      <c r="P126" s="35"/>
      <c r="Q126" s="35"/>
      <c r="R126" s="35"/>
      <c r="S126" s="35"/>
      <c r="T126" s="35"/>
    </row>
    <row r="127" spans="1:22" ht="14.4" hidden="1" thickBot="1" x14ac:dyDescent="0.35">
      <c r="N127" s="35"/>
      <c r="O127" s="35"/>
      <c r="P127" s="35"/>
      <c r="Q127" s="35"/>
      <c r="R127" s="35"/>
      <c r="S127" s="35"/>
      <c r="T127" s="35"/>
    </row>
    <row r="128" spans="1:22" hidden="1" x14ac:dyDescent="0.3">
      <c r="D128" s="25" t="s">
        <v>2</v>
      </c>
      <c r="E128" s="26"/>
      <c r="F128" s="26"/>
      <c r="G128" s="26"/>
      <c r="H128" s="26"/>
      <c r="I128" s="26"/>
      <c r="J128" s="26"/>
      <c r="K128" s="27">
        <f>30%*K125</f>
        <v>0</v>
      </c>
      <c r="N128" s="35"/>
      <c r="O128" s="35"/>
      <c r="P128" s="35"/>
      <c r="Q128" s="35"/>
      <c r="R128" s="35"/>
      <c r="S128" s="35"/>
      <c r="T128" s="35"/>
    </row>
    <row r="129" spans="4:20" ht="14.4" hidden="1" thickBot="1" x14ac:dyDescent="0.35">
      <c r="D129" s="28" t="s">
        <v>16</v>
      </c>
      <c r="E129" s="29"/>
      <c r="F129" s="29"/>
      <c r="G129" s="29"/>
      <c r="H129" s="29"/>
      <c r="I129" s="29"/>
      <c r="J129" s="29"/>
      <c r="K129" s="30">
        <f>K125-K128</f>
        <v>0</v>
      </c>
      <c r="N129" s="35"/>
      <c r="O129" s="35"/>
      <c r="P129" s="35"/>
      <c r="Q129" s="35"/>
      <c r="R129" s="35"/>
      <c r="S129" s="35"/>
      <c r="T129" s="35"/>
    </row>
    <row r="130" spans="4:20" hidden="1" x14ac:dyDescent="0.3">
      <c r="N130" s="35"/>
      <c r="O130" s="35"/>
      <c r="P130" s="35"/>
      <c r="Q130" s="35"/>
      <c r="R130" s="35"/>
      <c r="S130" s="35"/>
      <c r="T130" s="35"/>
    </row>
    <row r="131" spans="4:20" ht="14.4" hidden="1" thickBot="1" x14ac:dyDescent="0.35">
      <c r="D131" s="21" t="s">
        <v>17</v>
      </c>
      <c r="N131" s="35"/>
      <c r="O131" s="35"/>
      <c r="P131" s="35"/>
      <c r="Q131" s="35"/>
      <c r="R131" s="35"/>
      <c r="S131" s="35"/>
      <c r="T131" s="35"/>
    </row>
    <row r="132" spans="4:20" hidden="1" x14ac:dyDescent="0.3">
      <c r="D132" s="25" t="s">
        <v>2</v>
      </c>
      <c r="E132" s="26"/>
      <c r="F132" s="26"/>
      <c r="G132" s="26"/>
      <c r="H132" s="26"/>
      <c r="I132" s="26"/>
      <c r="J132" s="26"/>
      <c r="K132" s="31" t="str">
        <f>IF((K122*50%)&gt;K128,"Oui","Non")</f>
        <v>Non</v>
      </c>
      <c r="N132" s="35"/>
      <c r="O132" s="35"/>
      <c r="P132" s="35"/>
      <c r="Q132" s="35"/>
      <c r="R132" s="35"/>
      <c r="S132" s="35"/>
      <c r="T132" s="35"/>
    </row>
    <row r="133" spans="4:20" ht="14.4" hidden="1" thickBot="1" x14ac:dyDescent="0.35">
      <c r="D133" s="28" t="s">
        <v>16</v>
      </c>
      <c r="E133" s="29"/>
      <c r="F133" s="29"/>
      <c r="G133" s="29"/>
      <c r="H133" s="29"/>
      <c r="I133" s="29"/>
      <c r="J133" s="29"/>
      <c r="K133" s="32" t="str">
        <f>IF((K122*50%)&gt;K128,"Oui","Non")</f>
        <v>Non</v>
      </c>
      <c r="N133" s="35"/>
      <c r="O133" s="35"/>
      <c r="P133" s="35"/>
      <c r="Q133" s="35"/>
      <c r="R133" s="35"/>
      <c r="S133" s="35"/>
      <c r="T133" s="35"/>
    </row>
    <row r="134" spans="4:20" x14ac:dyDescent="0.3">
      <c r="N134" s="35"/>
      <c r="O134" s="35"/>
      <c r="P134" s="35"/>
      <c r="Q134" s="35"/>
      <c r="R134" s="35"/>
      <c r="S134" s="35"/>
      <c r="T134" s="35"/>
    </row>
    <row r="135" spans="4:20" x14ac:dyDescent="0.3">
      <c r="N135" s="35"/>
      <c r="O135" s="35"/>
      <c r="P135" s="35"/>
      <c r="Q135" s="35"/>
      <c r="R135" s="35"/>
      <c r="S135" s="35"/>
      <c r="T135" s="35"/>
    </row>
    <row r="136" spans="4:20" x14ac:dyDescent="0.3">
      <c r="N136" s="35"/>
      <c r="O136" s="35"/>
      <c r="P136" s="35"/>
      <c r="Q136" s="35"/>
      <c r="R136" s="35"/>
      <c r="S136" s="35"/>
      <c r="T136" s="35"/>
    </row>
  </sheetData>
  <sheetProtection algorithmName="SHA-512" hashValue="eJ+A9d8nSesCVx0s7JdqVbGtrl+PbESacYKenFdWXj5pmQhze+ze8mu/gAjrQqBxnqfZSs8hiDbWze4NYFzz6A==" saltValue="Rmw3h64wGCnVWGz7KH4pMA==" spinCount="100000" sheet="1" objects="1" formatRows="0" insertRows="0" deleteRows="0" selectLockedCells="1" autoFilter="0"/>
  <protectedRanges>
    <protectedRange sqref="D30:K119" name="Récap des dépenses éligibles engagées"/>
  </protectedRanges>
  <autoFilter ref="D28:K28" xr:uid="{D5722B05-EAF7-4432-999F-C8288795096A}"/>
  <dataConsolidate/>
  <mergeCells count="4">
    <mergeCell ref="D120:H120"/>
    <mergeCell ref="P13:Q13"/>
    <mergeCell ref="Q20:Q22"/>
    <mergeCell ref="P20:P22"/>
  </mergeCells>
  <conditionalFormatting sqref="K132:K133">
    <cfRule type="cellIs" dxfId="1" priority="1" operator="equal">
      <formula>"Non"</formula>
    </cfRule>
    <cfRule type="containsText" dxfId="0" priority="2" operator="containsText" text="&quot;Oui'">
      <formula>NOT(ISERROR(SEARCH("""Oui'",K132)))</formula>
    </cfRule>
  </conditionalFormatting>
  <dataValidations count="2">
    <dataValidation type="list" allowBlank="1" showInputMessage="1" showErrorMessage="1" sqref="E29 E31 E32:E119 E30" xr:uid="{94A3D82E-3969-434D-88AF-D990AED420DC}">
      <formula1>INDIRECT($L29)</formula1>
    </dataValidation>
    <dataValidation type="list" allowBlank="1" showInputMessage="1" showErrorMessage="1" sqref="N30:N119" xr:uid="{4BA94272-0988-40B5-9CD6-C0E63D12632C}">
      <formula1>"Oui,Non"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1E64C63-1D1F-4D0E-9945-9BAAC88BACF0}">
          <x14:formula1>
            <xm:f>Liste!$C$2:$C$38</xm:f>
          </x14:formula1>
          <xm:sqref>D29</xm:sqref>
        </x14:dataValidation>
        <x14:dataValidation type="list" allowBlank="1" showInputMessage="1" showErrorMessage="1" xr:uid="{FDAB9969-47C8-4AB9-8158-208DB8BA434F}">
          <x14:formula1>
            <xm:f>Liste!$C$2:$C$21</xm:f>
          </x14:formula1>
          <xm:sqref>D31:D119 D30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221dee-5606-43d8-9b03-0e1c61c53ea5" xsi:nil="true"/>
    <lcf76f155ced4ddcb4097134ff3c332f xmlns="c30b790a-164a-4a27-80e7-afb1cf9940e1">
      <Terms xmlns="http://schemas.microsoft.com/office/infopath/2007/PartnerControls"/>
    </lcf76f155ced4ddcb4097134ff3c332f>
    <SharedWithUsers xmlns="81221dee-5606-43d8-9b03-0e1c61c53ea5">
      <UserInfo>
        <DisplayName/>
        <AccountId xsi:nil="true"/>
        <AccountType/>
      </UserInfo>
    </SharedWithUsers>
    <MediaLengthInSeconds xmlns="c30b790a-164a-4a27-80e7-afb1cf9940e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2EE101292C740B25DAAF2D267C100" ma:contentTypeVersion="19" ma:contentTypeDescription="Crée un document." ma:contentTypeScope="" ma:versionID="9972082a1fcdb8ded154142a293f9e09">
  <xsd:schema xmlns:xsd="http://www.w3.org/2001/XMLSchema" xmlns:xs="http://www.w3.org/2001/XMLSchema" xmlns:p="http://schemas.microsoft.com/office/2006/metadata/properties" xmlns:ns2="81221dee-5606-43d8-9b03-0e1c61c53ea5" xmlns:ns3="c30b790a-164a-4a27-80e7-afb1cf9940e1" targetNamespace="http://schemas.microsoft.com/office/2006/metadata/properties" ma:root="true" ma:fieldsID="ac095c926f6207c7e4ba03a4f4bb7e6c" ns2:_="" ns3:_="">
    <xsd:import namespace="81221dee-5606-43d8-9b03-0e1c61c53ea5"/>
    <xsd:import namespace="c30b790a-164a-4a27-80e7-afb1cf9940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21dee-5606-43d8-9b03-0e1c61c53e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dcb33e4-f8b0-4f35-a87d-17a1e64b25cf}" ma:internalName="TaxCatchAll" ma:showField="CatchAllData" ma:web="81221dee-5606-43d8-9b03-0e1c61c53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b790a-164a-4a27-80e7-afb1cf994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147B2C-BEEA-4020-96E2-776ECA62CB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CCA4A8-5DB2-452E-98AC-52C64629D2B7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c30b790a-164a-4a27-80e7-afb1cf9940e1"/>
    <ds:schemaRef ds:uri="81221dee-5606-43d8-9b03-0e1c61c53ea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F0831B5-4E6E-4CAE-A02E-98AC5053E9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21dee-5606-43d8-9b03-0e1c61c53ea5"/>
    <ds:schemaRef ds:uri="c30b790a-164a-4a27-80e7-afb1cf9940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Liste</vt:lpstr>
      <vt:lpstr>Etats des dépenses</vt:lpstr>
      <vt:lpstr>A_choisir</vt:lpstr>
      <vt:lpstr>Autre</vt:lpstr>
      <vt:lpstr>Etude</vt:lpstr>
      <vt:lpstr>Expérimentation_Passage_a_l_echelle</vt:lpstr>
      <vt:lpstr>RetD_porte_par_un_apporteur_de_solution_de_réemploi</vt:lpstr>
      <vt:lpstr>'Etats des dépenses'!Zone_d_impression</vt:lpstr>
    </vt:vector>
  </TitlesOfParts>
  <Manager/>
  <Company>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ECO-EMBALLAGES</dc:creator>
  <cp:keywords/>
  <dc:description/>
  <cp:lastModifiedBy>DIEULESAINT Louise</cp:lastModifiedBy>
  <cp:revision/>
  <cp:lastPrinted>2024-04-04T09:59:53Z</cp:lastPrinted>
  <dcterms:created xsi:type="dcterms:W3CDTF">1998-12-30T10:06:49Z</dcterms:created>
  <dcterms:modified xsi:type="dcterms:W3CDTF">2025-03-12T13:28:20Z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0x01010075F2EE101292C740B25DAAF2D267C100</vt:lpwstr>
  </property>
  <property fmtid="{D5CDD505-2E9C-101B-9397-08002B2CF9AE}" pid="3" name="MediaServiceImageTags">
    <vt:lpwstr/>
  </property>
  <property fmtid="{D5CDD505-2E9C-101B-9397-08002B2CF9AE}" pid="4" name="Order">
    <vt:r8>70660800</vt:r8>
  </property>
  <property fmtid="{D5CDD505-2E9C-101B-9397-08002B2CF9AE}" pid="5" name="WorkflowVersion">
    <vt:i4>1</vt:i4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</Properties>
</file>